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Sanierung\Stadelhofen\Energie und Klima\Stromsparberatung\Tabellen\"/>
    </mc:Choice>
  </mc:AlternateContent>
  <xr:revisionPtr revIDLastSave="0" documentId="13_ncr:1_{9F575ACA-20D1-4A6E-B098-E26A2E982E3A}" xr6:coauthVersionLast="36" xr6:coauthVersionMax="36" xr10:uidLastSave="{00000000-0000-0000-0000-000000000000}"/>
  <bookViews>
    <workbookView xWindow="0" yWindow="0" windowWidth="28800" windowHeight="12228" activeTab="1" xr2:uid="{B288D5CC-3264-473C-9BA3-F6B7CBBE9C66}"/>
  </bookViews>
  <sheets>
    <sheet name="Deckblatt" sheetId="2" r:id="rId1"/>
    <sheet name="Umfangreiche Messung" sheetId="1" r:id="rId2"/>
    <sheet name="Übersicht" sheetId="3" r:id="rId3"/>
    <sheet name="Die größten Verbraucher" sheetId="4" r:id="rId4"/>
    <sheet name="Quellenangaben"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4" l="1"/>
  <c r="E25" i="1"/>
  <c r="D25" i="1"/>
  <c r="D24" i="1"/>
  <c r="G24" i="1" s="1"/>
  <c r="H24" i="1" s="1"/>
  <c r="C12" i="4" s="1"/>
  <c r="E11" i="4"/>
  <c r="E10" i="4"/>
  <c r="E9" i="4"/>
  <c r="E8" i="4"/>
  <c r="E7" i="4"/>
  <c r="E6" i="4"/>
  <c r="E5" i="4"/>
  <c r="E4" i="4"/>
  <c r="E3" i="4"/>
  <c r="E2" i="4"/>
  <c r="G25" i="1" l="1"/>
  <c r="H25" i="1" s="1"/>
  <c r="B12" i="4"/>
  <c r="F12" i="4"/>
  <c r="H12" i="4" s="1"/>
  <c r="D37" i="1"/>
  <c r="D36" i="1"/>
  <c r="D35" i="1"/>
  <c r="D34" i="1"/>
  <c r="D13" i="1"/>
  <c r="D14" i="1"/>
  <c r="D15" i="1"/>
  <c r="D16" i="1"/>
  <c r="D17" i="1"/>
  <c r="D18" i="1"/>
  <c r="D19" i="1"/>
  <c r="D20" i="1"/>
  <c r="D21" i="1"/>
  <c r="D22" i="1"/>
  <c r="G22" i="1" s="1"/>
  <c r="H22" i="1" s="1"/>
  <c r="D23" i="1"/>
  <c r="D28" i="1"/>
  <c r="D29" i="1"/>
  <c r="D30" i="1"/>
  <c r="D31" i="1"/>
  <c r="E17" i="1"/>
  <c r="D59" i="1"/>
  <c r="G59" i="1" s="1"/>
  <c r="H59" i="1" s="1"/>
  <c r="E23" i="1"/>
  <c r="G23" i="1" l="1"/>
  <c r="H23" i="1" s="1"/>
  <c r="D92" i="1"/>
  <c r="G92" i="1" s="1"/>
  <c r="H92" i="1" s="1"/>
  <c r="D91" i="1"/>
  <c r="G91" i="1" s="1"/>
  <c r="H91" i="1" s="1"/>
  <c r="D90" i="1"/>
  <c r="G90" i="1" s="1"/>
  <c r="H90" i="1" s="1"/>
  <c r="D89" i="1"/>
  <c r="G89" i="1" s="1"/>
  <c r="H89" i="1" s="1"/>
  <c r="D51" i="1"/>
  <c r="G51" i="1" s="1"/>
  <c r="H51" i="1" s="1"/>
  <c r="D52" i="1"/>
  <c r="G52" i="1" s="1"/>
  <c r="H52" i="1" s="1"/>
  <c r="D50" i="1"/>
  <c r="G50" i="1" s="1"/>
  <c r="D47" i="1"/>
  <c r="G47" i="1" s="1"/>
  <c r="H47" i="1" s="1"/>
  <c r="D48" i="1"/>
  <c r="G48" i="1" s="1"/>
  <c r="H48" i="1" s="1"/>
  <c r="D46" i="1"/>
  <c r="G46" i="1" s="1"/>
  <c r="D43" i="1"/>
  <c r="G43" i="1" s="1"/>
  <c r="H43" i="1" s="1"/>
  <c r="D44" i="1"/>
  <c r="G44" i="1" s="1"/>
  <c r="H44" i="1" s="1"/>
  <c r="D42" i="1"/>
  <c r="G42" i="1" s="1"/>
  <c r="D88" i="1"/>
  <c r="G88" i="1" s="1"/>
  <c r="H88" i="1" s="1"/>
  <c r="D58" i="1"/>
  <c r="G58" i="1" s="1"/>
  <c r="H58" i="1" s="1"/>
  <c r="D57" i="1"/>
  <c r="G57" i="1" s="1"/>
  <c r="H57" i="1" s="1"/>
  <c r="D56" i="1"/>
  <c r="G56" i="1" s="1"/>
  <c r="D84" i="1"/>
  <c r="D85" i="1"/>
  <c r="G85" i="1" s="1"/>
  <c r="B3" i="4" s="1"/>
  <c r="D86" i="1"/>
  <c r="G86" i="1" s="1"/>
  <c r="H86" i="1" s="1"/>
  <c r="G31" i="1"/>
  <c r="H31" i="1" s="1"/>
  <c r="G30" i="1"/>
  <c r="H30" i="1" s="1"/>
  <c r="G29" i="1"/>
  <c r="H29" i="1" s="1"/>
  <c r="G28" i="1"/>
  <c r="H28" i="1" s="1"/>
  <c r="D27" i="1"/>
  <c r="G27" i="1" s="1"/>
  <c r="G20" i="1"/>
  <c r="H20" i="1" s="1"/>
  <c r="E21" i="1"/>
  <c r="H27" i="1" l="1"/>
  <c r="G26" i="1"/>
  <c r="H56" i="1"/>
  <c r="C2" i="4" s="1"/>
  <c r="F2" i="4" s="1"/>
  <c r="H2" i="4" s="1"/>
  <c r="B2" i="4"/>
  <c r="H85" i="1"/>
  <c r="C3" i="4" s="1"/>
  <c r="F3" i="4" s="1"/>
  <c r="H3" i="4" s="1"/>
  <c r="G84" i="1"/>
  <c r="H84" i="1" s="1"/>
  <c r="B5" i="3"/>
  <c r="G87" i="1"/>
  <c r="G45" i="1"/>
  <c r="B9" i="4" s="1"/>
  <c r="G41" i="1"/>
  <c r="H50" i="1"/>
  <c r="G49" i="1"/>
  <c r="G21" i="1"/>
  <c r="H21" i="1" s="1"/>
  <c r="H46" i="1"/>
  <c r="H42" i="1"/>
  <c r="E19" i="1"/>
  <c r="G35" i="1"/>
  <c r="G36" i="1"/>
  <c r="B6" i="3" s="1"/>
  <c r="G37" i="1"/>
  <c r="G34" i="1"/>
  <c r="B5" i="4" s="1"/>
  <c r="G13" i="1"/>
  <c r="G14" i="1"/>
  <c r="H14" i="1" s="1"/>
  <c r="G15" i="1"/>
  <c r="H15" i="1" s="1"/>
  <c r="G16" i="1"/>
  <c r="H16" i="1" s="1"/>
  <c r="G18" i="1"/>
  <c r="D12" i="1"/>
  <c r="G12" i="1" s="1"/>
  <c r="H12" i="1" s="1"/>
  <c r="D65" i="1"/>
  <c r="G65" i="1" s="1"/>
  <c r="H65" i="1" s="1"/>
  <c r="D66" i="1"/>
  <c r="G66" i="1" s="1"/>
  <c r="H66" i="1" s="1"/>
  <c r="D67" i="1"/>
  <c r="G67" i="1" s="1"/>
  <c r="H67" i="1" s="1"/>
  <c r="D68" i="1"/>
  <c r="G68" i="1" s="1"/>
  <c r="H68" i="1" s="1"/>
  <c r="D69" i="1"/>
  <c r="G69" i="1" s="1"/>
  <c r="H69" i="1" s="1"/>
  <c r="D70" i="1"/>
  <c r="G70" i="1" s="1"/>
  <c r="H70" i="1" s="1"/>
  <c r="D71" i="1"/>
  <c r="G71" i="1" s="1"/>
  <c r="H71" i="1" s="1"/>
  <c r="D72" i="1"/>
  <c r="G72" i="1" s="1"/>
  <c r="H72" i="1" s="1"/>
  <c r="D73" i="1"/>
  <c r="G73" i="1" s="1"/>
  <c r="H73" i="1" s="1"/>
  <c r="D74" i="1"/>
  <c r="G74" i="1" s="1"/>
  <c r="H74" i="1" s="1"/>
  <c r="D75" i="1"/>
  <c r="G75" i="1" s="1"/>
  <c r="H75" i="1" s="1"/>
  <c r="D76" i="1"/>
  <c r="G76" i="1" s="1"/>
  <c r="H76" i="1" s="1"/>
  <c r="D77" i="1"/>
  <c r="G77" i="1" s="1"/>
  <c r="H77" i="1" s="1"/>
  <c r="D78" i="1"/>
  <c r="G78" i="1" s="1"/>
  <c r="H78" i="1" s="1"/>
  <c r="D79" i="1"/>
  <c r="G79" i="1" s="1"/>
  <c r="H79" i="1" s="1"/>
  <c r="D80" i="1"/>
  <c r="G80" i="1" s="1"/>
  <c r="H80" i="1" s="1"/>
  <c r="D81" i="1"/>
  <c r="G81" i="1" s="1"/>
  <c r="H81" i="1" s="1"/>
  <c r="D82" i="1"/>
  <c r="G82" i="1" s="1"/>
  <c r="H82" i="1" s="1"/>
  <c r="D83" i="1"/>
  <c r="G83" i="1" s="1"/>
  <c r="H83" i="1" s="1"/>
  <c r="D64" i="1"/>
  <c r="G64" i="1" s="1"/>
  <c r="H37" i="1" l="1"/>
  <c r="C11" i="4" s="1"/>
  <c r="F11" i="4" s="1"/>
  <c r="H11" i="4" s="1"/>
  <c r="B11" i="4"/>
  <c r="H41" i="1"/>
  <c r="C8" i="4" s="1"/>
  <c r="F8" i="4" s="1"/>
  <c r="H8" i="4" s="1"/>
  <c r="B8" i="4"/>
  <c r="H35" i="1"/>
  <c r="C4" i="4" s="1"/>
  <c r="F4" i="4" s="1"/>
  <c r="H4" i="4" s="1"/>
  <c r="B4" i="4"/>
  <c r="H18" i="1"/>
  <c r="B10" i="4"/>
  <c r="H49" i="1"/>
  <c r="C7" i="4" s="1"/>
  <c r="F7" i="4" s="1"/>
  <c r="H7" i="4" s="1"/>
  <c r="B7" i="4"/>
  <c r="H45" i="1"/>
  <c r="C9" i="4" s="1"/>
  <c r="F9" i="4" s="1"/>
  <c r="H9" i="4" s="1"/>
  <c r="B3" i="3"/>
  <c r="H36" i="1"/>
  <c r="B4" i="3"/>
  <c r="B2" i="3"/>
  <c r="H13" i="1"/>
  <c r="H34" i="1"/>
  <c r="C5" i="4" s="1"/>
  <c r="F5" i="4" s="1"/>
  <c r="H5" i="4" s="1"/>
  <c r="H64" i="1"/>
  <c r="H63" i="1" s="1"/>
  <c r="C6" i="4" s="1"/>
  <c r="F6" i="4" s="1"/>
  <c r="H6" i="4" s="1"/>
  <c r="G63" i="1"/>
  <c r="G17" i="1"/>
  <c r="H17" i="1" s="1"/>
  <c r="G19" i="1"/>
  <c r="H19" i="1" s="1"/>
  <c r="G11" i="1" l="1"/>
  <c r="D6" i="1" s="1"/>
  <c r="C10" i="4"/>
  <c r="F10" i="4" s="1"/>
  <c r="H10" i="4" s="1"/>
  <c r="H11" i="1"/>
  <c r="B7" i="3"/>
  <c r="B6" i="4"/>
  <c r="B1" i="3" l="1"/>
  <c r="B8" i="3" s="1"/>
  <c r="C4" i="3" s="1"/>
  <c r="C7" i="3" l="1"/>
  <c r="C5" i="3"/>
  <c r="C3" i="3"/>
  <c r="C1" i="3"/>
  <c r="C2" i="3"/>
  <c r="C6" i="3"/>
  <c r="H26" i="1"/>
  <c r="C8" i="3" l="1"/>
  <c r="H87" i="1"/>
</calcChain>
</file>

<file path=xl/sharedStrings.xml><?xml version="1.0" encoding="utf-8"?>
<sst xmlns="http://schemas.openxmlformats.org/spreadsheetml/2006/main" count="193" uniqueCount="144">
  <si>
    <t>Router</t>
  </si>
  <si>
    <t>Geräte</t>
  </si>
  <si>
    <t>Staubsauger</t>
  </si>
  <si>
    <t>Kühlschrank</t>
  </si>
  <si>
    <t>Gefrierschrank/ - Truhe</t>
  </si>
  <si>
    <t>Geschirrspüler</t>
  </si>
  <si>
    <t>Waschmaschine</t>
  </si>
  <si>
    <t>Wasserkocher</t>
  </si>
  <si>
    <t>Leuchtmittel 1</t>
  </si>
  <si>
    <t>Leuchtmittel 2</t>
  </si>
  <si>
    <t>Leuchtmittel 3</t>
  </si>
  <si>
    <t>Leuchtmittel 4</t>
  </si>
  <si>
    <t>Leuchtmittel 5</t>
  </si>
  <si>
    <t>Leuchtmittel 6</t>
  </si>
  <si>
    <t>Leuchtmittel 7</t>
  </si>
  <si>
    <t>Leuchtmittel 8</t>
  </si>
  <si>
    <t>Leuchtmittel 9</t>
  </si>
  <si>
    <t>Leuchtmittel 10</t>
  </si>
  <si>
    <t>Leuchtmittel 11</t>
  </si>
  <si>
    <t>Leuchtmittel 12</t>
  </si>
  <si>
    <t>Leuchtmittel 13</t>
  </si>
  <si>
    <t>Leuchtmittel 14</t>
  </si>
  <si>
    <t>Leuchtmittel 15</t>
  </si>
  <si>
    <t>Leuchtmittel 16</t>
  </si>
  <si>
    <t>Leuchtmittel 17</t>
  </si>
  <si>
    <t>Leuchtmittel 18</t>
  </si>
  <si>
    <t>Leuchtmittel 19</t>
  </si>
  <si>
    <t>Leuchtmittel 20</t>
  </si>
  <si>
    <t>Ort</t>
  </si>
  <si>
    <t>Musikanlage im Betrieb</t>
  </si>
  <si>
    <t>Musikanlage Standby</t>
  </si>
  <si>
    <t>Fernseher im Betrieb</t>
  </si>
  <si>
    <t>Fernseher im Standby</t>
  </si>
  <si>
    <t>Tablet Ladegerät</t>
  </si>
  <si>
    <t>-</t>
  </si>
  <si>
    <t>Durchlauferhitzer</t>
  </si>
  <si>
    <t>Beleuchtung</t>
  </si>
  <si>
    <t>Küchengeräte</t>
  </si>
  <si>
    <t>Elektroherd</t>
  </si>
  <si>
    <t>Elektroofen</t>
  </si>
  <si>
    <t>Sonstige</t>
  </si>
  <si>
    <t>Photovoltaikanlage</t>
  </si>
  <si>
    <t>Photovoltaikanlage mit Speicher</t>
  </si>
  <si>
    <t>Anzahl der Vorgänge pro Woche</t>
  </si>
  <si>
    <t>Preis pro kWh exklusive Grundkosten</t>
  </si>
  <si>
    <t>Spielekonsole im Standby</t>
  </si>
  <si>
    <t>Programm 1</t>
  </si>
  <si>
    <t>Programm 2</t>
  </si>
  <si>
    <t>Programm 3</t>
  </si>
  <si>
    <t>Anzahl der Personen im Haushalt</t>
  </si>
  <si>
    <t>Telefonladestation</t>
  </si>
  <si>
    <t>Durch die Senkung des Stromverbrauchs können Sie die Emission von Treibhausgasen reduzieren und somit einen sinnvollen Beitrag zum Klimaschutz leisten. Um an den richtigen Stellschrauben drehen zu können, ist es wichtig den eigenen Verbrauch zu kennen und bewerten zu können. Mithilfe dieser Tabelle können Sie systematisch die einzelnen Verbraucher in Ihrem Haushalt erfassen, die jeweiligen Verbräuche dokumentieren, auf das Jahr hochrechnen und die Stromkosten ermitteln. Auf Grundlage der gemessenen Verbräuche und Kosten können Sie entscheiden, ob sich z.B. der Kauf eines neuen, energieeffizienten Gerätes lohnt. Auch einfach zu vermeidende Verbräuche durch den Standby Betrieb können identifiziert und vermieden werden, was den Geldbeutel und das Klima schont.</t>
  </si>
  <si>
    <t>Anleitung zum Messen</t>
  </si>
  <si>
    <t>Messung mit Strommessgerät für Geräte mit Netzstecker</t>
  </si>
  <si>
    <t>Ermittlung des Verbrauchs über Angaben der Geräte ohne Netzstecker</t>
  </si>
  <si>
    <t>3. Messung mehrerer Vorgänge (z.B. Waschmaschine bei unterschiedlichen Temperaturen, oder im Öko Programm)</t>
  </si>
  <si>
    <t>1. Messung über einen kurzen Zeitraum (Router, Ladegeräte...)</t>
  </si>
  <si>
    <t>2. Messung über einen langen Zeitraum, z.B. 1 Woche (Kühl- oder Gefrierschrank)</t>
  </si>
  <si>
    <t>3 Messung mehrerer Vorgänge</t>
  </si>
  <si>
    <t>5 Geräte in temporären Betrieb</t>
  </si>
  <si>
    <t>4. Geräte in dauerhaftem Betrieb</t>
  </si>
  <si>
    <t>Wäschetrockner</t>
  </si>
  <si>
    <t>Heizungspumpe</t>
  </si>
  <si>
    <t>Zirkulationspumpe</t>
  </si>
  <si>
    <t>Lüftung</t>
  </si>
  <si>
    <t>Warmwasserboiler bis 3,5 kW</t>
  </si>
  <si>
    <t>Computer/ Laptop</t>
  </si>
  <si>
    <t>Art des Programms (z.B. Öko...)</t>
  </si>
  <si>
    <t>Wochen im Jahr (z.B. ohne Urlaub)</t>
  </si>
  <si>
    <t>Verbrauch/ Jahr (kWh/a)</t>
  </si>
  <si>
    <t>Kosten/Jahr (€/a)</t>
  </si>
  <si>
    <t>ja (  )          nein (  )</t>
  </si>
  <si>
    <t>4. Geräte in dauerhaftem Betrieb (Heizungsumwälzpumpe, Zirkulationspumpe...)</t>
  </si>
  <si>
    <t>Abwasserpumpe</t>
  </si>
  <si>
    <t>elektrischer Toröffner</t>
  </si>
  <si>
    <t>elektrischer Heizkörper</t>
  </si>
  <si>
    <t>1 Messung über einen kurzen Zeitraum (wenige Minuten)</t>
  </si>
  <si>
    <t>Betriebsdauer (h/d)</t>
  </si>
  <si>
    <t>Betriebstage/ Jahr (d/a)</t>
  </si>
  <si>
    <t>Verbrauch/ Jahr  (kWh/a)</t>
  </si>
  <si>
    <t>Betriebsstunden/ Tag (h/d)</t>
  </si>
  <si>
    <t>Messdauer (h)</t>
  </si>
  <si>
    <t>Betriebsstunden pro Tag (h/d)</t>
  </si>
  <si>
    <t>Kommunikation/ Unterhaltung</t>
  </si>
  <si>
    <t>Sonstige Haushaltsgeräte</t>
  </si>
  <si>
    <t>Mikrowelle</t>
  </si>
  <si>
    <t>Kaffeemaschine</t>
  </si>
  <si>
    <t>Kaffeemühle</t>
  </si>
  <si>
    <t>Übertragung in die Tabelle</t>
  </si>
  <si>
    <t>Kommunikation und Unterhaltung</t>
  </si>
  <si>
    <t>Haustechnik</t>
  </si>
  <si>
    <t>Waschen und Trocknen</t>
  </si>
  <si>
    <t>Drucker im Betrieb</t>
  </si>
  <si>
    <t>Drucker im Standby</t>
  </si>
  <si>
    <t>Dauerhafte Beleuchtung</t>
  </si>
  <si>
    <t>Kühlen und Gefrieren</t>
  </si>
  <si>
    <t>Total</t>
  </si>
  <si>
    <t>1. Heizungspumpe</t>
  </si>
  <si>
    <t>2. Elektroherd</t>
  </si>
  <si>
    <t>3. Gefrierschrank</t>
  </si>
  <si>
    <t>4. Kühlschrank</t>
  </si>
  <si>
    <t>5. Beleuchtung</t>
  </si>
  <si>
    <t>6. Wäschetrockner</t>
  </si>
  <si>
    <t>7. Geschirrspüler</t>
  </si>
  <si>
    <t>8. Waschmaschine</t>
  </si>
  <si>
    <t>9. Fernseher</t>
  </si>
  <si>
    <t>Jährliche Einsparungen (€)</t>
  </si>
  <si>
    <t>Verbrauch Neugerät (kWh/a)</t>
  </si>
  <si>
    <t>10. Computer</t>
  </si>
  <si>
    <t>11. Monitor</t>
  </si>
  <si>
    <t>Monitor im Betrieb</t>
  </si>
  <si>
    <t>Monitor im Standby</t>
  </si>
  <si>
    <t>Verbrauchs-kosten Neugerät (€/a)</t>
  </si>
  <si>
    <t>Verbrauch Altgerät (kWh/a)</t>
  </si>
  <si>
    <t>5. Geräte in temporärem Betrieb (Leuchten in den einzelnen Räumen, Elektroherd)</t>
  </si>
  <si>
    <t>Warum Stromverbrauch messen?</t>
  </si>
  <si>
    <t xml:space="preserve">Sie können den Strompreis Ihres Versorgers oben in die Tabelle eingeben und es erscheinen automatisch die Kosten, die durch das jeweilige Gerät im Jahr verursacht werden. </t>
  </si>
  <si>
    <t>Verbrauchs-kosten aktuell (€/a)</t>
  </si>
  <si>
    <t>2 Messung über einen längeren Zeitraum (mindestens 3 Tage bis 1 Woche)</t>
  </si>
  <si>
    <t>Warmwasserbereitung elektrisch</t>
  </si>
  <si>
    <t>Handy Ladegerät</t>
  </si>
  <si>
    <t>Spielekonsole im Betrieb</t>
  </si>
  <si>
    <r>
      <t xml:space="preserve">Damit Sie die Verbräuche korrekt erfassen können, stellen wir Ihnen zusammen mit dieser Tabelle </t>
    </r>
    <r>
      <rPr>
        <b/>
        <sz val="11"/>
        <color theme="1"/>
        <rFont val="Calibri"/>
        <family val="2"/>
        <scheme val="minor"/>
      </rPr>
      <t>Strommessgeräte leihweise</t>
    </r>
    <r>
      <rPr>
        <sz val="11"/>
        <color theme="1"/>
        <rFont val="Calibri"/>
        <family val="2"/>
        <scheme val="minor"/>
      </rPr>
      <t xml:space="preserve"> zur Verfügung. </t>
    </r>
    <r>
      <rPr>
        <b/>
        <sz val="11"/>
        <color theme="1"/>
        <rFont val="Calibri"/>
        <family val="2"/>
        <scheme val="minor"/>
      </rPr>
      <t>Vor Benutzung der Geräte lesen Sie bitte die Bedienungsanleitung aufmerksam durch</t>
    </r>
    <r>
      <rPr>
        <sz val="11"/>
        <color theme="1"/>
        <rFont val="Calibri"/>
        <family val="2"/>
        <scheme val="minor"/>
      </rPr>
      <t xml:space="preserve">. Achten Sie hierbei unbedingt auf die </t>
    </r>
    <r>
      <rPr>
        <b/>
        <sz val="11"/>
        <color theme="1"/>
        <rFont val="Calibri"/>
        <family val="2"/>
        <scheme val="minor"/>
      </rPr>
      <t>maximale Nennleistung</t>
    </r>
    <r>
      <rPr>
        <sz val="11"/>
        <color theme="1"/>
        <rFont val="Calibri"/>
        <family val="2"/>
        <scheme val="minor"/>
      </rPr>
      <t xml:space="preserve"> der Geräte, die Sie messen.</t>
    </r>
  </si>
  <si>
    <t xml:space="preserve">Auf dem Blatt "Übersicht" werden Ihnen die Anteile der einzelnen Verbrauchsgruppen in Form eines Tortendiagramms dargestellt. </t>
  </si>
  <si>
    <t xml:space="preserve">Auf dem Blatt "Die größten Verbraucher" werden die 10 Geräte mit dem statistisch höchsten Stromverbrauch in deutschen Haushalten dargestellt. Hier können Sie den Verbrauch und die Anschaffungskosten eines aktuellen energieeffizienten Neugerätes eintragen und die Amortisationszeit berechnen. </t>
  </si>
  <si>
    <t xml:space="preserve">Das Strommessgerät kann nicht für jedes Gerät verwendet werden. Voraussetzung ist, dass die Geräte einen Netzstecker haben und die maximale Nennleistung nicht überschreiten. Auch die Art der Messung kann von Gerät zu Gerät verschieden sein. </t>
  </si>
  <si>
    <t>elektrische Rollläden</t>
  </si>
  <si>
    <t>Anschaffung-Kosten Neugerät (€)</t>
  </si>
  <si>
    <t>Amortisation-zeit (a)</t>
  </si>
  <si>
    <t>Nachdem Sie die Werte ermittelt haben können Sie diese in die hellblauen Spalten der Tabelle "Umfangreiche Messung" übertragen (die grauen Zellen sind gesperrt, da sie Formeln enthalten). Bei der Messdauer, werden die Werte Viertelstunden genau erfasst (0,25; 0,5; 0,75...).</t>
  </si>
  <si>
    <t>BMUV (Bundesministerium für Umwelt, Naturschutz, nukleare Sicherheit und Verbraucherschutz) (Hrsg.) (o.J.) Stromspartips. Unter: https://www.bmuv.de/themen/verbraucherschutz-im-bmuv/energiekosten/stromspartipps#:~:text=Stromspartipps%201%20Die%20schnellsten%20Tipps%202,Die%20wirksamsten%20Tipps%203%20Die%20kosteng%C3%BCnstigsten%20Tipps [Zugriff: 10.07.2023]</t>
  </si>
  <si>
    <t>Heizsparer (Hrsg.) (2022) Die 10 größten Stromfresser im Haushalt. Unter: https://www.heizsparer.de/spartipps/strom-sparen/stromfresser-im-haushalt [Zugriff: 10.07.2023]</t>
  </si>
  <si>
    <t>Kwh-preis.de (Hrsg.) (2022) Die 10 größten Stromverbraucher im Haushalt. Unter https://www.kwh-preis.de/service/strom-sparen/die-10-groessten-stromverbraucher-im-haushalt [Zugriff: 10.07.2023]</t>
  </si>
  <si>
    <t>Energie-Atlas Bayern (Hrsg.) (o.J.) Stromsparen - Vier einfache Massnahmen. Unter: https://www.energieatlas.bayern.de/buerger/stromsparen [Zugriff: 20.06.2023]</t>
  </si>
  <si>
    <t>Verbrauch  (Wh)</t>
  </si>
  <si>
    <t>Leistungsaufnahme (kW)</t>
  </si>
  <si>
    <t>Nennleistung (kW)</t>
  </si>
  <si>
    <t>Verbrauch pro Vorgang (kW)</t>
  </si>
  <si>
    <t>Leistungsaufnahme (W)</t>
  </si>
  <si>
    <t>Verbrauch in 1h (kW)</t>
  </si>
  <si>
    <t>gemessener Verbrauch/ Vorgang  (W)</t>
  </si>
  <si>
    <t>Nennleistung (W)</t>
  </si>
  <si>
    <t>ca. Verbrauch pro Jahr gem. Messung</t>
  </si>
  <si>
    <t>Verbrauch pro Jahr gem. Abrechnung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</si>
</sst>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Wh&quot;"/>
    <numFmt numFmtId="166" formatCode="#,##0.00\ &quot;€&quot;"/>
  </numFmts>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50">
    <xf numFmtId="0" fontId="0" fillId="0" borderId="0" xfId="0"/>
    <xf numFmtId="49" fontId="0" fillId="0" borderId="0" xfId="0" applyNumberFormat="1" applyAlignment="1">
      <alignment wrapText="1"/>
    </xf>
    <xf numFmtId="0" fontId="1" fillId="0" borderId="0" xfId="0" applyFont="1"/>
    <xf numFmtId="49" fontId="1" fillId="0" borderId="1" xfId="0" applyNumberFormat="1" applyFont="1" applyBorder="1" applyAlignment="1">
      <alignment wrapText="1"/>
    </xf>
    <xf numFmtId="49" fontId="0" fillId="0" borderId="1" xfId="0" applyNumberFormat="1" applyFont="1" applyFill="1" applyBorder="1" applyAlignment="1">
      <alignment horizontal="center" vertical="center" wrapText="1"/>
    </xf>
    <xf numFmtId="0" fontId="0" fillId="0" borderId="1" xfId="0" applyBorder="1"/>
    <xf numFmtId="49" fontId="1" fillId="2" borderId="1" xfId="0" applyNumberFormat="1" applyFont="1" applyFill="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1" xfId="0" applyFont="1" applyBorder="1"/>
    <xf numFmtId="2" fontId="0" fillId="2" borderId="1" xfId="0" applyNumberFormat="1" applyFill="1" applyBorder="1"/>
    <xf numFmtId="0" fontId="0" fillId="2" borderId="1" xfId="0" applyFill="1" applyBorder="1"/>
    <xf numFmtId="4" fontId="0" fillId="2" borderId="1" xfId="0" applyNumberFormat="1" applyFill="1" applyBorder="1"/>
    <xf numFmtId="0" fontId="3" fillId="0" borderId="1" xfId="0" applyFont="1" applyBorder="1"/>
    <xf numFmtId="49" fontId="1" fillId="0" borderId="0" xfId="0" applyNumberFormat="1" applyFont="1" applyAlignment="1">
      <alignment wrapText="1"/>
    </xf>
    <xf numFmtId="2" fontId="0" fillId="2" borderId="1" xfId="0" applyNumberFormat="1" applyFill="1" applyBorder="1" applyAlignment="1">
      <alignment horizontal="center"/>
    </xf>
    <xf numFmtId="0" fontId="0" fillId="2" borderId="1" xfId="0" applyFill="1" applyBorder="1" applyAlignment="1">
      <alignment horizontal="center"/>
    </xf>
    <xf numFmtId="49" fontId="0" fillId="0" borderId="0" xfId="0" applyNumberFormat="1" applyFont="1" applyAlignment="1">
      <alignment wrapText="1"/>
    </xf>
    <xf numFmtId="0" fontId="3" fillId="0" borderId="4" xfId="0" applyFont="1" applyFill="1" applyBorder="1"/>
    <xf numFmtId="0" fontId="3" fillId="0" borderId="0" xfId="0" applyFont="1" applyFill="1" applyBorder="1"/>
    <xf numFmtId="0" fontId="1" fillId="0" borderId="4" xfId="0" applyFont="1" applyFill="1" applyBorder="1" applyAlignment="1">
      <alignment wrapText="1"/>
    </xf>
    <xf numFmtId="4" fontId="1" fillId="2" borderId="1" xfId="0" applyNumberFormat="1" applyFont="1" applyFill="1" applyBorder="1"/>
    <xf numFmtId="0" fontId="0" fillId="0" borderId="0" xfId="0" applyProtection="1">
      <protection locked="0"/>
    </xf>
    <xf numFmtId="0" fontId="0" fillId="3" borderId="1" xfId="0" applyFill="1" applyBorder="1" applyAlignment="1" applyProtection="1">
      <alignment horizontal="center"/>
      <protection locked="0"/>
    </xf>
    <xf numFmtId="2" fontId="0" fillId="3" borderId="1" xfId="0" applyNumberFormat="1" applyFill="1" applyBorder="1" applyAlignment="1" applyProtection="1">
      <alignment horizontal="center"/>
      <protection locked="0"/>
    </xf>
    <xf numFmtId="0" fontId="0" fillId="2" borderId="1" xfId="0" applyFill="1" applyBorder="1" applyAlignment="1" applyProtection="1">
      <alignment horizontal="center"/>
    </xf>
    <xf numFmtId="0" fontId="0" fillId="3" borderId="0" xfId="0" applyFill="1" applyProtection="1">
      <protection locked="0"/>
    </xf>
    <xf numFmtId="2" fontId="0" fillId="2" borderId="1" xfId="0" applyNumberFormat="1" applyFill="1" applyBorder="1" applyAlignment="1"/>
    <xf numFmtId="2" fontId="0" fillId="3" borderId="1" xfId="0" applyNumberFormat="1" applyFill="1" applyBorder="1" applyAlignment="1" applyProtection="1">
      <protection locked="0"/>
    </xf>
    <xf numFmtId="164" fontId="0" fillId="3" borderId="0" xfId="0" applyNumberFormat="1" applyFill="1" applyProtection="1">
      <protection locked="0"/>
    </xf>
    <xf numFmtId="49" fontId="1" fillId="0" borderId="1" xfId="0" applyNumberFormat="1" applyFont="1" applyBorder="1" applyAlignment="1">
      <alignment vertical="top" wrapText="1"/>
    </xf>
    <xf numFmtId="49" fontId="1" fillId="0" borderId="1" xfId="0" applyNumberFormat="1" applyFont="1" applyBorder="1" applyAlignment="1">
      <alignment horizontal="left" vertical="top" wrapText="1"/>
    </xf>
    <xf numFmtId="49" fontId="1" fillId="0" borderId="1" xfId="0" applyNumberFormat="1" applyFont="1" applyBorder="1" applyAlignment="1">
      <alignment horizontal="center" vertical="top" wrapText="1"/>
    </xf>
    <xf numFmtId="49" fontId="1" fillId="2" borderId="1" xfId="0" applyNumberFormat="1" applyFont="1" applyFill="1" applyBorder="1" applyAlignment="1">
      <alignment wrapText="1"/>
    </xf>
    <xf numFmtId="49" fontId="0" fillId="2" borderId="1" xfId="0" applyNumberFormat="1" applyFont="1" applyFill="1" applyBorder="1" applyAlignment="1">
      <alignment horizontal="center" vertical="center" wrapText="1"/>
    </xf>
    <xf numFmtId="49" fontId="1" fillId="2" borderId="1" xfId="0" applyNumberFormat="1" applyFont="1" applyFill="1" applyBorder="1" applyAlignment="1" applyProtection="1">
      <alignment wrapText="1"/>
    </xf>
    <xf numFmtId="49" fontId="0" fillId="2" borderId="1" xfId="0" applyNumberFormat="1" applyFont="1" applyFill="1" applyBorder="1" applyAlignment="1" applyProtection="1">
      <alignment horizontal="center" vertical="center" wrapText="1"/>
    </xf>
    <xf numFmtId="4" fontId="1" fillId="2" borderId="1" xfId="0" applyNumberFormat="1" applyFont="1" applyFill="1" applyBorder="1" applyProtection="1"/>
    <xf numFmtId="4" fontId="0" fillId="0" borderId="0" xfId="0" applyNumberFormat="1"/>
    <xf numFmtId="10" fontId="0" fillId="0" borderId="0" xfId="0" applyNumberFormat="1"/>
    <xf numFmtId="0" fontId="1" fillId="0" borderId="0" xfId="0" applyFont="1" applyAlignment="1">
      <alignment wrapText="1"/>
    </xf>
    <xf numFmtId="49" fontId="0" fillId="0" borderId="0" xfId="0" applyNumberFormat="1" applyFont="1" applyAlignment="1">
      <alignment horizontal="left" vertical="center" wrapText="1"/>
    </xf>
    <xf numFmtId="4" fontId="0" fillId="2" borderId="1" xfId="0" applyNumberFormat="1" applyFill="1" applyBorder="1" applyAlignment="1">
      <alignment vertical="center"/>
    </xf>
    <xf numFmtId="0" fontId="0" fillId="3" borderId="1" xfId="0" applyFill="1" applyBorder="1" applyAlignment="1" applyProtection="1">
      <alignment horizontal="center" vertical="center"/>
      <protection locked="0"/>
    </xf>
    <xf numFmtId="49" fontId="0" fillId="0" borderId="0" xfId="0" applyNumberFormat="1" applyFont="1" applyAlignment="1">
      <alignment vertical="top" wrapText="1"/>
    </xf>
    <xf numFmtId="49" fontId="0" fillId="0" borderId="0" xfId="0" applyNumberFormat="1" applyAlignment="1">
      <alignment vertical="top" wrapText="1"/>
    </xf>
    <xf numFmtId="49" fontId="0" fillId="0" borderId="1" xfId="0" applyNumberFormat="1" applyBorder="1" applyAlignment="1">
      <alignment wrapText="1"/>
    </xf>
    <xf numFmtId="166" fontId="0" fillId="3" borderId="0" xfId="0" applyNumberFormat="1" applyFill="1" applyProtection="1">
      <protection locked="0"/>
    </xf>
    <xf numFmtId="164" fontId="1" fillId="2" borderId="0" xfId="0" applyNumberFormat="1" applyFont="1" applyFill="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FC-4D5A-BDDF-C61CB953C4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FC-4D5A-BDDF-C61CB953C4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FC-4D5A-BDDF-C61CB953C4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FC-4D5A-BDDF-C61CB953C4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FC-4D5A-BDDF-C61CB953C4A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1FC-4D5A-BDDF-C61CB953C4A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1FC-4D5A-BDDF-C61CB953C4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Übersicht!$A$1:$A$7</c:f>
              <c:strCache>
                <c:ptCount val="7"/>
                <c:pt idx="0">
                  <c:v>Kommunikation und Unterhaltung</c:v>
                </c:pt>
                <c:pt idx="1">
                  <c:v>Kühlen und Gefrieren</c:v>
                </c:pt>
                <c:pt idx="2">
                  <c:v>Waschen und Trocknen</c:v>
                </c:pt>
                <c:pt idx="3">
                  <c:v>Küchengeräte</c:v>
                </c:pt>
                <c:pt idx="4">
                  <c:v>Sonstige Haushaltsgeräte</c:v>
                </c:pt>
                <c:pt idx="5">
                  <c:v>Haustechnik</c:v>
                </c:pt>
                <c:pt idx="6">
                  <c:v>Beleuchtung</c:v>
                </c:pt>
              </c:strCache>
            </c:strRef>
          </c:cat>
          <c:val>
            <c:numRef>
              <c:f>Übersicht!$C$1:$C$7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3DA6-4B13-9DB9-3BC5B277B1BB}"/>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&amp;L&amp;"-,Fett"&amp;16Übersicht Stromverbrauch&amp;R&amp;I</c:oddHeader>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8</xdr:col>
      <xdr:colOff>714375</xdr:colOff>
      <xdr:row>30</xdr:row>
      <xdr:rowOff>114300</xdr:rowOff>
    </xdr:to>
    <xdr:graphicFrame macro="">
      <xdr:nvGraphicFramePr>
        <xdr:cNvPr id="3" name="Diagramm 2">
          <a:extLst>
            <a:ext uri="{FF2B5EF4-FFF2-40B4-BE49-F238E27FC236}">
              <a16:creationId xmlns:a16="http://schemas.microsoft.com/office/drawing/2014/main" id="{3D472106-93BC-4B94-9E3E-D508EFD575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8E43-9507-4FB9-95E2-6E4A601D91E6}">
  <dimension ref="A1:A61"/>
  <sheetViews>
    <sheetView showGridLines="0" view="pageLayout" zoomScale="136" zoomScaleNormal="100" zoomScalePageLayoutView="136" workbookViewId="0">
      <selection activeCell="A18" sqref="A18"/>
    </sheetView>
  </sheetViews>
  <sheetFormatPr baseColWidth="10" defaultRowHeight="14.4" x14ac:dyDescent="0.3"/>
  <cols>
    <col min="1" max="1" width="131.109375" customWidth="1"/>
  </cols>
  <sheetData>
    <row r="1" spans="1:1" x14ac:dyDescent="0.3">
      <c r="A1" s="2" t="s">
        <v>115</v>
      </c>
    </row>
    <row r="2" spans="1:1" ht="86.4" x14ac:dyDescent="0.3">
      <c r="A2" s="1" t="s">
        <v>51</v>
      </c>
    </row>
    <row r="3" spans="1:1" x14ac:dyDescent="0.3">
      <c r="A3" s="1"/>
    </row>
    <row r="4" spans="1:1" ht="43.2" x14ac:dyDescent="0.3">
      <c r="A4" s="1" t="s">
        <v>122</v>
      </c>
    </row>
    <row r="5" spans="1:1" x14ac:dyDescent="0.3">
      <c r="A5" s="1"/>
    </row>
    <row r="6" spans="1:1" x14ac:dyDescent="0.3">
      <c r="A6" s="15" t="s">
        <v>52</v>
      </c>
    </row>
    <row r="7" spans="1:1" ht="28.8" x14ac:dyDescent="0.3">
      <c r="A7" s="1" t="s">
        <v>125</v>
      </c>
    </row>
    <row r="8" spans="1:1" x14ac:dyDescent="0.3">
      <c r="A8" s="15" t="s">
        <v>53</v>
      </c>
    </row>
    <row r="9" spans="1:1" x14ac:dyDescent="0.3">
      <c r="A9" s="18" t="s">
        <v>56</v>
      </c>
    </row>
    <row r="10" spans="1:1" x14ac:dyDescent="0.3">
      <c r="A10" s="1" t="s">
        <v>57</v>
      </c>
    </row>
    <row r="11" spans="1:1" x14ac:dyDescent="0.3">
      <c r="A11" s="1" t="s">
        <v>55</v>
      </c>
    </row>
    <row r="12" spans="1:1" x14ac:dyDescent="0.3">
      <c r="A12" s="15" t="s">
        <v>54</v>
      </c>
    </row>
    <row r="13" spans="1:1" x14ac:dyDescent="0.3">
      <c r="A13" s="1" t="s">
        <v>72</v>
      </c>
    </row>
    <row r="14" spans="1:1" x14ac:dyDescent="0.3">
      <c r="A14" s="18" t="s">
        <v>114</v>
      </c>
    </row>
    <row r="15" spans="1:1" x14ac:dyDescent="0.3">
      <c r="A15" s="1"/>
    </row>
    <row r="16" spans="1:1" x14ac:dyDescent="0.3">
      <c r="A16" s="15" t="s">
        <v>88</v>
      </c>
    </row>
    <row r="17" spans="1:1" ht="28.8" x14ac:dyDescent="0.3">
      <c r="A17" s="45" t="s">
        <v>129</v>
      </c>
    </row>
    <row r="18" spans="1:1" ht="28.8" x14ac:dyDescent="0.3">
      <c r="A18" s="1" t="s">
        <v>116</v>
      </c>
    </row>
    <row r="19" spans="1:1" x14ac:dyDescent="0.3">
      <c r="A19" s="1" t="s">
        <v>123</v>
      </c>
    </row>
    <row r="20" spans="1:1" ht="28.8" x14ac:dyDescent="0.3">
      <c r="A20" s="46" t="s">
        <v>124</v>
      </c>
    </row>
    <row r="21" spans="1:1" x14ac:dyDescent="0.3">
      <c r="A21" s="1"/>
    </row>
    <row r="22" spans="1:1" x14ac:dyDescent="0.3">
      <c r="A22" s="1"/>
    </row>
    <row r="23" spans="1:1" x14ac:dyDescent="0.3">
      <c r="A23" s="1"/>
    </row>
    <row r="24" spans="1:1" x14ac:dyDescent="0.3">
      <c r="A24" s="1"/>
    </row>
    <row r="25" spans="1:1" x14ac:dyDescent="0.3">
      <c r="A25" s="1"/>
    </row>
    <row r="26" spans="1:1" x14ac:dyDescent="0.3">
      <c r="A26" s="1"/>
    </row>
    <row r="27" spans="1:1" x14ac:dyDescent="0.3">
      <c r="A27" s="1"/>
    </row>
    <row r="28" spans="1:1" x14ac:dyDescent="0.3">
      <c r="A28" s="1"/>
    </row>
    <row r="29" spans="1:1" x14ac:dyDescent="0.3">
      <c r="A29" s="1"/>
    </row>
    <row r="30" spans="1:1" x14ac:dyDescent="0.3">
      <c r="A30" s="1"/>
    </row>
    <row r="31" spans="1:1" x14ac:dyDescent="0.3">
      <c r="A31" s="1"/>
    </row>
    <row r="32" spans="1:1" x14ac:dyDescent="0.3">
      <c r="A32" s="1"/>
    </row>
    <row r="33" spans="1:1" x14ac:dyDescent="0.3">
      <c r="A33" s="1"/>
    </row>
    <row r="34" spans="1:1" x14ac:dyDescent="0.3">
      <c r="A34" s="1"/>
    </row>
    <row r="35" spans="1:1" x14ac:dyDescent="0.3">
      <c r="A35" s="1"/>
    </row>
    <row r="36" spans="1:1" x14ac:dyDescent="0.3">
      <c r="A36" s="1"/>
    </row>
    <row r="37" spans="1:1" x14ac:dyDescent="0.3">
      <c r="A37" s="1"/>
    </row>
    <row r="38" spans="1:1" x14ac:dyDescent="0.3">
      <c r="A38" s="1"/>
    </row>
    <row r="39" spans="1:1" x14ac:dyDescent="0.3">
      <c r="A39" s="1"/>
    </row>
    <row r="40" spans="1:1" x14ac:dyDescent="0.3">
      <c r="A40" s="1"/>
    </row>
    <row r="41" spans="1:1" x14ac:dyDescent="0.3">
      <c r="A41" s="1"/>
    </row>
    <row r="42" spans="1:1" x14ac:dyDescent="0.3">
      <c r="A42" s="1"/>
    </row>
    <row r="43" spans="1:1" x14ac:dyDescent="0.3">
      <c r="A43" s="1"/>
    </row>
    <row r="44" spans="1:1" x14ac:dyDescent="0.3">
      <c r="A44" s="1"/>
    </row>
    <row r="45" spans="1:1" x14ac:dyDescent="0.3">
      <c r="A45" s="1"/>
    </row>
    <row r="46" spans="1:1" x14ac:dyDescent="0.3">
      <c r="A46" s="1"/>
    </row>
    <row r="47" spans="1:1" x14ac:dyDescent="0.3">
      <c r="A47" s="1"/>
    </row>
    <row r="48" spans="1:1"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row r="60" spans="1:1" x14ac:dyDescent="0.3">
      <c r="A60" s="1"/>
    </row>
    <row r="61" spans="1:1" x14ac:dyDescent="0.3">
      <c r="A61" s="1"/>
    </row>
  </sheetData>
  <sheetProtection algorithmName="SHA-512" hashValue="cgbuAnnakfoCmO9MdMvqB7LLKOZprXWpB90TjxB6dRkrPicVorT8FcOB1UL874aTYZvdAQJyyyXdkTSh9gTdpg==" saltValue="pQTpUa5jFPONl1u99reIAg==" spinCount="100000" sheet="1" selectLockedCells="1" selectUnlockedCells="1"/>
  <pageMargins left="0.7" right="0.7" top="0.9375" bottom="0.78740157499999996" header="0.3" footer="0.3"/>
  <pageSetup paperSize="9" orientation="landscape" r:id="rId1"/>
  <headerFooter>
    <oddHeader>&amp;L&amp;"-,Fett"&amp;16Werden Sie zur Stromspardetektivin oder zum Stromsopardetektiv
&amp;R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009D-8F15-43D4-9156-5A28DF865BD4}">
  <dimension ref="A1:I92"/>
  <sheetViews>
    <sheetView tabSelected="1" view="pageLayout" zoomScale="95" zoomScaleNormal="100" zoomScalePageLayoutView="95" workbookViewId="0">
      <selection activeCell="E15" sqref="E15:E16"/>
    </sheetView>
  </sheetViews>
  <sheetFormatPr baseColWidth="10" defaultColWidth="11.44140625" defaultRowHeight="14.4" x14ac:dyDescent="0.3"/>
  <cols>
    <col min="1" max="1" width="25.109375" customWidth="1"/>
    <col min="2" max="7" width="15" customWidth="1"/>
    <col min="8" max="8" width="15.6640625" customWidth="1"/>
  </cols>
  <sheetData>
    <row r="1" spans="1:9" x14ac:dyDescent="0.3">
      <c r="A1" t="s">
        <v>49</v>
      </c>
      <c r="E1" s="27"/>
      <c r="F1" s="23"/>
    </row>
    <row r="2" spans="1:9" x14ac:dyDescent="0.3">
      <c r="A2" t="s">
        <v>119</v>
      </c>
      <c r="E2" s="27" t="s">
        <v>71</v>
      </c>
      <c r="F2" s="23"/>
    </row>
    <row r="3" spans="1:9" x14ac:dyDescent="0.3">
      <c r="A3" t="s">
        <v>41</v>
      </c>
      <c r="E3" s="27" t="s">
        <v>71</v>
      </c>
      <c r="F3" s="23"/>
    </row>
    <row r="4" spans="1:9" x14ac:dyDescent="0.3">
      <c r="A4" t="s">
        <v>42</v>
      </c>
      <c r="E4" s="27" t="s">
        <v>71</v>
      </c>
      <c r="F4" s="23"/>
    </row>
    <row r="5" spans="1:9" x14ac:dyDescent="0.3">
      <c r="A5" t="s">
        <v>143</v>
      </c>
      <c r="E5" s="30">
        <v>0</v>
      </c>
    </row>
    <row r="6" spans="1:9" x14ac:dyDescent="0.3">
      <c r="A6" t="s">
        <v>142</v>
      </c>
      <c r="D6" s="49">
        <f>SUM(G11,G26,G34:G37,G41,G45,G49,G56:G59,G63,G84,G87)</f>
        <v>0</v>
      </c>
      <c r="E6" s="49"/>
    </row>
    <row r="7" spans="1:9" x14ac:dyDescent="0.3">
      <c r="A7" t="s">
        <v>44</v>
      </c>
      <c r="E7" s="48">
        <v>0</v>
      </c>
    </row>
    <row r="9" spans="1:9" x14ac:dyDescent="0.3">
      <c r="A9" s="2" t="s">
        <v>76</v>
      </c>
    </row>
    <row r="10" spans="1:9" ht="28.8" x14ac:dyDescent="0.3">
      <c r="A10" s="3" t="s">
        <v>1</v>
      </c>
      <c r="B10" s="3" t="s">
        <v>138</v>
      </c>
      <c r="C10" s="4" t="s">
        <v>34</v>
      </c>
      <c r="D10" s="32" t="s">
        <v>135</v>
      </c>
      <c r="E10" s="3" t="s">
        <v>77</v>
      </c>
      <c r="F10" s="3" t="s">
        <v>78</v>
      </c>
      <c r="G10" s="3" t="s">
        <v>79</v>
      </c>
      <c r="H10" s="32" t="s">
        <v>70</v>
      </c>
      <c r="I10" s="1"/>
    </row>
    <row r="11" spans="1:9" ht="28.8" x14ac:dyDescent="0.3">
      <c r="A11" s="3" t="s">
        <v>83</v>
      </c>
      <c r="B11" s="34"/>
      <c r="C11" s="35"/>
      <c r="D11" s="34"/>
      <c r="E11" s="34"/>
      <c r="F11" s="34"/>
      <c r="G11" s="22">
        <f>SUM(G12:G25)</f>
        <v>0</v>
      </c>
      <c r="H11" s="22">
        <f>SUM(H12:H25)</f>
        <v>0</v>
      </c>
      <c r="I11" s="1"/>
    </row>
    <row r="12" spans="1:9" x14ac:dyDescent="0.3">
      <c r="A12" s="5" t="s">
        <v>0</v>
      </c>
      <c r="B12" s="24"/>
      <c r="C12" s="6" t="s">
        <v>34</v>
      </c>
      <c r="D12" s="13">
        <f>B12/1000</f>
        <v>0</v>
      </c>
      <c r="E12" s="17">
        <v>24</v>
      </c>
      <c r="F12" s="17">
        <v>365</v>
      </c>
      <c r="G12" s="13">
        <f>D12*E12*F12</f>
        <v>0</v>
      </c>
      <c r="H12" s="13">
        <f>G12*E7</f>
        <v>0</v>
      </c>
      <c r="I12" s="1"/>
    </row>
    <row r="13" spans="1:9" x14ac:dyDescent="0.3">
      <c r="A13" s="5" t="s">
        <v>50</v>
      </c>
      <c r="B13" s="24"/>
      <c r="C13" s="6" t="s">
        <v>34</v>
      </c>
      <c r="D13" s="13">
        <f t="shared" ref="D13:D23" si="0">B13/1000</f>
        <v>0</v>
      </c>
      <c r="E13" s="17">
        <v>24</v>
      </c>
      <c r="F13" s="17">
        <v>365</v>
      </c>
      <c r="G13" s="13">
        <f t="shared" ref="G13:G27" si="1">D13*E13*F13</f>
        <v>0</v>
      </c>
      <c r="H13" s="13">
        <f>G13*E7</f>
        <v>0</v>
      </c>
    </row>
    <row r="14" spans="1:9" x14ac:dyDescent="0.3">
      <c r="A14" s="5" t="s">
        <v>120</v>
      </c>
      <c r="B14" s="24"/>
      <c r="C14" s="6" t="s">
        <v>34</v>
      </c>
      <c r="D14" s="13">
        <f t="shared" si="0"/>
        <v>0</v>
      </c>
      <c r="E14" s="24"/>
      <c r="F14" s="24"/>
      <c r="G14" s="13">
        <f t="shared" si="1"/>
        <v>0</v>
      </c>
      <c r="H14" s="13">
        <f>G14*E7</f>
        <v>0</v>
      </c>
    </row>
    <row r="15" spans="1:9" x14ac:dyDescent="0.3">
      <c r="A15" s="5" t="s">
        <v>33</v>
      </c>
      <c r="B15" s="24"/>
      <c r="C15" s="6" t="s">
        <v>34</v>
      </c>
      <c r="D15" s="13">
        <f t="shared" si="0"/>
        <v>0</v>
      </c>
      <c r="E15" s="24"/>
      <c r="F15" s="24"/>
      <c r="G15" s="13">
        <f t="shared" si="1"/>
        <v>0</v>
      </c>
      <c r="H15" s="13">
        <f>G15*E7</f>
        <v>0</v>
      </c>
    </row>
    <row r="16" spans="1:9" x14ac:dyDescent="0.3">
      <c r="A16" s="5" t="s">
        <v>29</v>
      </c>
      <c r="B16" s="24"/>
      <c r="C16" s="6" t="s">
        <v>34</v>
      </c>
      <c r="D16" s="13">
        <f t="shared" si="0"/>
        <v>0</v>
      </c>
      <c r="E16" s="24"/>
      <c r="F16" s="24"/>
      <c r="G16" s="13">
        <f t="shared" si="1"/>
        <v>0</v>
      </c>
      <c r="H16" s="13">
        <f>G16*E7</f>
        <v>0</v>
      </c>
    </row>
    <row r="17" spans="1:8" x14ac:dyDescent="0.3">
      <c r="A17" s="5" t="s">
        <v>30</v>
      </c>
      <c r="B17" s="24"/>
      <c r="C17" s="6" t="s">
        <v>34</v>
      </c>
      <c r="D17" s="13">
        <f t="shared" si="0"/>
        <v>0</v>
      </c>
      <c r="E17" s="16">
        <f>((365*24)-(E16*F16))/365</f>
        <v>24</v>
      </c>
      <c r="F17" s="17">
        <v>365</v>
      </c>
      <c r="G17" s="13">
        <f t="shared" si="1"/>
        <v>0</v>
      </c>
      <c r="H17" s="13">
        <f>G17*E7</f>
        <v>0</v>
      </c>
    </row>
    <row r="18" spans="1:8" x14ac:dyDescent="0.3">
      <c r="A18" s="5" t="s">
        <v>31</v>
      </c>
      <c r="B18" s="24"/>
      <c r="C18" s="6" t="s">
        <v>34</v>
      </c>
      <c r="D18" s="13">
        <f t="shared" si="0"/>
        <v>0</v>
      </c>
      <c r="E18" s="24"/>
      <c r="F18" s="24"/>
      <c r="G18" s="13">
        <f t="shared" si="1"/>
        <v>0</v>
      </c>
      <c r="H18" s="13">
        <f>G18*E7</f>
        <v>0</v>
      </c>
    </row>
    <row r="19" spans="1:8" x14ac:dyDescent="0.3">
      <c r="A19" s="5" t="s">
        <v>32</v>
      </c>
      <c r="B19" s="24"/>
      <c r="C19" s="6" t="s">
        <v>34</v>
      </c>
      <c r="D19" s="13">
        <f t="shared" si="0"/>
        <v>0</v>
      </c>
      <c r="E19" s="16">
        <f>((365*24)-(E18*F18))/365</f>
        <v>24</v>
      </c>
      <c r="F19" s="17">
        <v>365</v>
      </c>
      <c r="G19" s="13">
        <f t="shared" si="1"/>
        <v>0</v>
      </c>
      <c r="H19" s="13">
        <f>G19*E7</f>
        <v>0</v>
      </c>
    </row>
    <row r="20" spans="1:8" x14ac:dyDescent="0.3">
      <c r="A20" s="5" t="s">
        <v>121</v>
      </c>
      <c r="B20" s="24"/>
      <c r="C20" s="6" t="s">
        <v>34</v>
      </c>
      <c r="D20" s="13">
        <f t="shared" si="0"/>
        <v>0</v>
      </c>
      <c r="E20" s="24"/>
      <c r="F20" s="24"/>
      <c r="G20" s="13">
        <f t="shared" si="1"/>
        <v>0</v>
      </c>
      <c r="H20" s="13">
        <f>G20*E7</f>
        <v>0</v>
      </c>
    </row>
    <row r="21" spans="1:8" x14ac:dyDescent="0.3">
      <c r="A21" s="5" t="s">
        <v>45</v>
      </c>
      <c r="B21" s="24"/>
      <c r="C21" s="6" t="s">
        <v>34</v>
      </c>
      <c r="D21" s="13">
        <f t="shared" si="0"/>
        <v>0</v>
      </c>
      <c r="E21" s="16">
        <f>((365*24)-(E20*F20))/365</f>
        <v>24</v>
      </c>
      <c r="F21" s="17">
        <v>365</v>
      </c>
      <c r="G21" s="13">
        <f t="shared" si="1"/>
        <v>0</v>
      </c>
      <c r="H21" s="13">
        <f>G21*E7</f>
        <v>0</v>
      </c>
    </row>
    <row r="22" spans="1:8" x14ac:dyDescent="0.3">
      <c r="A22" s="10" t="s">
        <v>92</v>
      </c>
      <c r="B22" s="24"/>
      <c r="C22" s="6" t="s">
        <v>34</v>
      </c>
      <c r="D22" s="13">
        <f t="shared" si="0"/>
        <v>0</v>
      </c>
      <c r="E22" s="24"/>
      <c r="F22" s="24"/>
      <c r="G22" s="13">
        <f t="shared" ref="G22:G23" si="2">D22*E22*F22</f>
        <v>0</v>
      </c>
      <c r="H22" s="13">
        <f>G22*E7</f>
        <v>0</v>
      </c>
    </row>
    <row r="23" spans="1:8" x14ac:dyDescent="0.3">
      <c r="A23" s="10" t="s">
        <v>93</v>
      </c>
      <c r="B23" s="24"/>
      <c r="C23" s="6" t="s">
        <v>34</v>
      </c>
      <c r="D23" s="13">
        <f t="shared" si="0"/>
        <v>0</v>
      </c>
      <c r="E23" s="16">
        <f>((365*24)-(E22*F22))/365</f>
        <v>24</v>
      </c>
      <c r="F23" s="17">
        <v>365</v>
      </c>
      <c r="G23" s="13">
        <f t="shared" si="2"/>
        <v>0</v>
      </c>
      <c r="H23" s="13">
        <f>G23*E7</f>
        <v>0</v>
      </c>
    </row>
    <row r="24" spans="1:8" x14ac:dyDescent="0.3">
      <c r="A24" s="10" t="s">
        <v>110</v>
      </c>
      <c r="B24" s="24"/>
      <c r="C24" s="6" t="s">
        <v>34</v>
      </c>
      <c r="D24" s="13">
        <f t="shared" ref="D24:D25" si="3">B24/1000</f>
        <v>0</v>
      </c>
      <c r="E24" s="24"/>
      <c r="F24" s="24"/>
      <c r="G24" s="13">
        <f t="shared" ref="G24:G25" si="4">D24*E24*F24</f>
        <v>0</v>
      </c>
      <c r="H24" s="13">
        <f>G24*E7</f>
        <v>0</v>
      </c>
    </row>
    <row r="25" spans="1:8" x14ac:dyDescent="0.3">
      <c r="A25" s="10" t="s">
        <v>111</v>
      </c>
      <c r="B25" s="24"/>
      <c r="C25" s="6" t="s">
        <v>34</v>
      </c>
      <c r="D25" s="13">
        <f t="shared" si="3"/>
        <v>0</v>
      </c>
      <c r="E25" s="16">
        <f>((365*24)-(E24*F24))/365</f>
        <v>24</v>
      </c>
      <c r="F25" s="17">
        <v>365</v>
      </c>
      <c r="G25" s="13">
        <f t="shared" si="4"/>
        <v>0</v>
      </c>
      <c r="H25" s="13">
        <f>G25*E7</f>
        <v>0</v>
      </c>
    </row>
    <row r="26" spans="1:8" x14ac:dyDescent="0.3">
      <c r="A26" s="14" t="s">
        <v>84</v>
      </c>
      <c r="B26" s="36"/>
      <c r="C26" s="37"/>
      <c r="D26" s="36"/>
      <c r="E26" s="36"/>
      <c r="F26" s="36"/>
      <c r="G26" s="38">
        <f>SUM(G27:G31)</f>
        <v>0</v>
      </c>
      <c r="H26" s="38">
        <f>SUM(H27:H31)</f>
        <v>0</v>
      </c>
    </row>
    <row r="27" spans="1:8" x14ac:dyDescent="0.3">
      <c r="A27" s="10" t="s">
        <v>7</v>
      </c>
      <c r="B27" s="24"/>
      <c r="C27" s="6" t="s">
        <v>34</v>
      </c>
      <c r="D27" s="13">
        <f t="shared" ref="D27:D31" si="5">B27/1000</f>
        <v>0</v>
      </c>
      <c r="E27" s="24"/>
      <c r="F27" s="24"/>
      <c r="G27" s="13">
        <f t="shared" si="1"/>
        <v>0</v>
      </c>
      <c r="H27" s="13">
        <f>G27*E7</f>
        <v>0</v>
      </c>
    </row>
    <row r="28" spans="1:8" x14ac:dyDescent="0.3">
      <c r="A28" s="5" t="s">
        <v>85</v>
      </c>
      <c r="B28" s="24"/>
      <c r="C28" s="6" t="s">
        <v>34</v>
      </c>
      <c r="D28" s="13">
        <f t="shared" si="5"/>
        <v>0</v>
      </c>
      <c r="E28" s="24"/>
      <c r="F28" s="24"/>
      <c r="G28" s="13">
        <f t="shared" ref="G28:G31" si="6">D28*E28*F28</f>
        <v>0</v>
      </c>
      <c r="H28" s="13">
        <f>G28*E7</f>
        <v>0</v>
      </c>
    </row>
    <row r="29" spans="1:8" x14ac:dyDescent="0.3">
      <c r="A29" s="5" t="s">
        <v>86</v>
      </c>
      <c r="B29" s="24"/>
      <c r="C29" s="6" t="s">
        <v>34</v>
      </c>
      <c r="D29" s="13">
        <f t="shared" si="5"/>
        <v>0</v>
      </c>
      <c r="E29" s="24"/>
      <c r="F29" s="24"/>
      <c r="G29" s="13">
        <f t="shared" si="6"/>
        <v>0</v>
      </c>
      <c r="H29" s="13">
        <f>G29*E7</f>
        <v>0</v>
      </c>
    </row>
    <row r="30" spans="1:8" x14ac:dyDescent="0.3">
      <c r="A30" s="5" t="s">
        <v>87</v>
      </c>
      <c r="B30" s="24"/>
      <c r="C30" s="6" t="s">
        <v>34</v>
      </c>
      <c r="D30" s="13">
        <f t="shared" si="5"/>
        <v>0</v>
      </c>
      <c r="E30" s="24"/>
      <c r="F30" s="24"/>
      <c r="G30" s="13">
        <f t="shared" si="6"/>
        <v>0</v>
      </c>
      <c r="H30" s="13">
        <f>G30*E7</f>
        <v>0</v>
      </c>
    </row>
    <row r="31" spans="1:8" x14ac:dyDescent="0.3">
      <c r="A31" s="5" t="s">
        <v>2</v>
      </c>
      <c r="B31" s="24"/>
      <c r="C31" s="6" t="s">
        <v>34</v>
      </c>
      <c r="D31" s="13">
        <f t="shared" si="5"/>
        <v>0</v>
      </c>
      <c r="E31" s="24"/>
      <c r="F31" s="24"/>
      <c r="G31" s="13">
        <f t="shared" si="6"/>
        <v>0</v>
      </c>
      <c r="H31" s="13">
        <f>G31*E7</f>
        <v>0</v>
      </c>
    </row>
    <row r="32" spans="1:8" x14ac:dyDescent="0.3">
      <c r="A32" s="2" t="s">
        <v>118</v>
      </c>
    </row>
    <row r="33" spans="1:8" ht="28.8" x14ac:dyDescent="0.3">
      <c r="A33" s="31" t="s">
        <v>1</v>
      </c>
      <c r="B33" s="31" t="s">
        <v>134</v>
      </c>
      <c r="C33" s="33" t="s">
        <v>81</v>
      </c>
      <c r="D33" s="31" t="s">
        <v>139</v>
      </c>
      <c r="E33" s="31" t="s">
        <v>82</v>
      </c>
      <c r="F33" s="31" t="s">
        <v>78</v>
      </c>
      <c r="G33" s="31" t="s">
        <v>69</v>
      </c>
      <c r="H33" s="31" t="s">
        <v>70</v>
      </c>
    </row>
    <row r="34" spans="1:8" x14ac:dyDescent="0.3">
      <c r="A34" s="5" t="s">
        <v>3</v>
      </c>
      <c r="B34" s="25"/>
      <c r="C34" s="25">
        <v>72</v>
      </c>
      <c r="D34" s="13">
        <f>B34/C34/1000</f>
        <v>0</v>
      </c>
      <c r="E34" s="26">
        <v>24</v>
      </c>
      <c r="F34" s="26">
        <v>365</v>
      </c>
      <c r="G34" s="13">
        <f>D34*E34*F34</f>
        <v>0</v>
      </c>
      <c r="H34" s="13">
        <f>G34*E7</f>
        <v>0</v>
      </c>
    </row>
    <row r="35" spans="1:8" x14ac:dyDescent="0.3">
      <c r="A35" s="5" t="s">
        <v>4</v>
      </c>
      <c r="B35" s="25"/>
      <c r="C35" s="25">
        <v>72</v>
      </c>
      <c r="D35" s="13">
        <f>B35/C35/1000</f>
        <v>0</v>
      </c>
      <c r="E35" s="26">
        <v>24</v>
      </c>
      <c r="F35" s="26">
        <v>365</v>
      </c>
      <c r="G35" s="13">
        <f t="shared" ref="G35:G37" si="7">D35*E35*F35</f>
        <v>0</v>
      </c>
      <c r="H35" s="13">
        <f>G35*E7</f>
        <v>0</v>
      </c>
    </row>
    <row r="36" spans="1:8" x14ac:dyDescent="0.3">
      <c r="A36" s="5" t="s">
        <v>65</v>
      </c>
      <c r="B36" s="25"/>
      <c r="C36" s="25">
        <v>72</v>
      </c>
      <c r="D36" s="13">
        <f>B36/C36/1000</f>
        <v>0</v>
      </c>
      <c r="E36" s="26">
        <v>24</v>
      </c>
      <c r="F36" s="26">
        <v>365</v>
      </c>
      <c r="G36" s="13">
        <f t="shared" si="7"/>
        <v>0</v>
      </c>
      <c r="H36" s="13">
        <f>G36*E7</f>
        <v>0</v>
      </c>
    </row>
    <row r="37" spans="1:8" x14ac:dyDescent="0.3">
      <c r="A37" s="5" t="s">
        <v>66</v>
      </c>
      <c r="B37" s="25"/>
      <c r="C37" s="25">
        <v>72</v>
      </c>
      <c r="D37" s="13">
        <f>B37/C37/1000</f>
        <v>0</v>
      </c>
      <c r="E37" s="24"/>
      <c r="F37" s="24"/>
      <c r="G37" s="13">
        <f t="shared" si="7"/>
        <v>0</v>
      </c>
      <c r="H37" s="13">
        <f>G37*E7</f>
        <v>0</v>
      </c>
    </row>
    <row r="38" spans="1:8" x14ac:dyDescent="0.3">
      <c r="A38" s="8"/>
      <c r="B38" s="8"/>
      <c r="C38" s="8"/>
      <c r="D38" s="8"/>
      <c r="E38" s="8"/>
      <c r="F38" s="8"/>
      <c r="G38" s="8"/>
      <c r="H38" s="8"/>
    </row>
    <row r="39" spans="1:8" x14ac:dyDescent="0.3">
      <c r="A39" s="2" t="s">
        <v>58</v>
      </c>
      <c r="B39" s="9"/>
      <c r="C39" s="9"/>
      <c r="D39" s="9"/>
      <c r="E39" s="9"/>
      <c r="F39" s="9"/>
      <c r="G39" s="9"/>
      <c r="H39" s="9"/>
    </row>
    <row r="40" spans="1:8" ht="43.2" x14ac:dyDescent="0.3">
      <c r="A40" s="32" t="s">
        <v>1</v>
      </c>
      <c r="B40" s="32" t="s">
        <v>67</v>
      </c>
      <c r="C40" s="32" t="s">
        <v>140</v>
      </c>
      <c r="D40" s="32" t="s">
        <v>137</v>
      </c>
      <c r="E40" s="32" t="s">
        <v>43</v>
      </c>
      <c r="F40" s="32" t="s">
        <v>68</v>
      </c>
      <c r="G40" s="32" t="s">
        <v>69</v>
      </c>
      <c r="H40" s="32" t="s">
        <v>70</v>
      </c>
    </row>
    <row r="41" spans="1:8" x14ac:dyDescent="0.3">
      <c r="A41" s="14" t="s">
        <v>5</v>
      </c>
      <c r="B41" s="28"/>
      <c r="C41" s="28"/>
      <c r="D41" s="12"/>
      <c r="E41" s="17"/>
      <c r="F41" s="17"/>
      <c r="G41" s="22">
        <f>SUM(G42:G44)</f>
        <v>0</v>
      </c>
      <c r="H41" s="22">
        <f>G41*E7</f>
        <v>0</v>
      </c>
    </row>
    <row r="42" spans="1:8" x14ac:dyDescent="0.3">
      <c r="A42" s="10" t="s">
        <v>46</v>
      </c>
      <c r="B42" s="29"/>
      <c r="C42" s="29"/>
      <c r="D42" s="11">
        <f>C42/1000</f>
        <v>0</v>
      </c>
      <c r="E42" s="24"/>
      <c r="F42" s="24"/>
      <c r="G42" s="13">
        <f t="shared" ref="G42:G44" si="8">D42*E42*F42</f>
        <v>0</v>
      </c>
      <c r="H42" s="13">
        <f>G42*E7</f>
        <v>0</v>
      </c>
    </row>
    <row r="43" spans="1:8" x14ac:dyDescent="0.3">
      <c r="A43" s="10" t="s">
        <v>47</v>
      </c>
      <c r="B43" s="29"/>
      <c r="C43" s="29"/>
      <c r="D43" s="11">
        <f t="shared" ref="D43:D44" si="9">C43/1000</f>
        <v>0</v>
      </c>
      <c r="E43" s="24"/>
      <c r="F43" s="24"/>
      <c r="G43" s="13">
        <f t="shared" si="8"/>
        <v>0</v>
      </c>
      <c r="H43" s="13">
        <f>G43*E7</f>
        <v>0</v>
      </c>
    </row>
    <row r="44" spans="1:8" x14ac:dyDescent="0.3">
      <c r="A44" s="10" t="s">
        <v>48</v>
      </c>
      <c r="B44" s="29"/>
      <c r="C44" s="29"/>
      <c r="D44" s="11">
        <f t="shared" si="9"/>
        <v>0</v>
      </c>
      <c r="E44" s="24"/>
      <c r="F44" s="24"/>
      <c r="G44" s="13">
        <f t="shared" si="8"/>
        <v>0</v>
      </c>
      <c r="H44" s="13">
        <f>G44*E7</f>
        <v>0</v>
      </c>
    </row>
    <row r="45" spans="1:8" x14ac:dyDescent="0.3">
      <c r="A45" s="14" t="s">
        <v>6</v>
      </c>
      <c r="B45" s="28"/>
      <c r="C45" s="28"/>
      <c r="D45" s="12"/>
      <c r="E45" s="17"/>
      <c r="F45" s="17"/>
      <c r="G45" s="22">
        <f>SUM(G46:G48)</f>
        <v>0</v>
      </c>
      <c r="H45" s="22">
        <f>G45*E7</f>
        <v>0</v>
      </c>
    </row>
    <row r="46" spans="1:8" x14ac:dyDescent="0.3">
      <c r="A46" s="10" t="s">
        <v>46</v>
      </c>
      <c r="B46" s="29"/>
      <c r="C46" s="29"/>
      <c r="D46" s="11">
        <f>C46/1000</f>
        <v>0</v>
      </c>
      <c r="E46" s="24"/>
      <c r="F46" s="24"/>
      <c r="G46" s="13">
        <f t="shared" ref="G46:G48" si="10">D46*E46*F46</f>
        <v>0</v>
      </c>
      <c r="H46" s="13">
        <f>G46*E7</f>
        <v>0</v>
      </c>
    </row>
    <row r="47" spans="1:8" x14ac:dyDescent="0.3">
      <c r="A47" s="10" t="s">
        <v>47</v>
      </c>
      <c r="B47" s="29"/>
      <c r="C47" s="29"/>
      <c r="D47" s="11">
        <f t="shared" ref="D47:D48" si="11">C47/1000</f>
        <v>0</v>
      </c>
      <c r="E47" s="24"/>
      <c r="F47" s="24"/>
      <c r="G47" s="13">
        <f t="shared" si="10"/>
        <v>0</v>
      </c>
      <c r="H47" s="13">
        <f>G47*E7</f>
        <v>0</v>
      </c>
    </row>
    <row r="48" spans="1:8" x14ac:dyDescent="0.3">
      <c r="A48" s="10" t="s">
        <v>48</v>
      </c>
      <c r="B48" s="29"/>
      <c r="C48" s="29"/>
      <c r="D48" s="11">
        <f t="shared" si="11"/>
        <v>0</v>
      </c>
      <c r="E48" s="24"/>
      <c r="F48" s="24"/>
      <c r="G48" s="13">
        <f t="shared" si="10"/>
        <v>0</v>
      </c>
      <c r="H48" s="13">
        <f>G48*E7</f>
        <v>0</v>
      </c>
    </row>
    <row r="49" spans="1:8" x14ac:dyDescent="0.3">
      <c r="A49" s="19" t="s">
        <v>61</v>
      </c>
      <c r="B49" s="28"/>
      <c r="C49" s="28"/>
      <c r="D49" s="12"/>
      <c r="E49" s="17"/>
      <c r="F49" s="17"/>
      <c r="G49" s="22">
        <f>SUM(G50:G52)</f>
        <v>0</v>
      </c>
      <c r="H49" s="22">
        <f>G49*E7</f>
        <v>0</v>
      </c>
    </row>
    <row r="50" spans="1:8" x14ac:dyDescent="0.3">
      <c r="A50" s="10" t="s">
        <v>46</v>
      </c>
      <c r="B50" s="29"/>
      <c r="C50" s="29"/>
      <c r="D50" s="11">
        <f>C50/1000</f>
        <v>0</v>
      </c>
      <c r="E50" s="24"/>
      <c r="F50" s="24"/>
      <c r="G50" s="13">
        <f t="shared" ref="G50:G52" si="12">D50*E50*F50</f>
        <v>0</v>
      </c>
      <c r="H50" s="13">
        <f>G50*E7</f>
        <v>0</v>
      </c>
    </row>
    <row r="51" spans="1:8" x14ac:dyDescent="0.3">
      <c r="A51" s="10" t="s">
        <v>47</v>
      </c>
      <c r="B51" s="29"/>
      <c r="C51" s="29"/>
      <c r="D51" s="11">
        <f t="shared" ref="D51:D52" si="13">C51/1000</f>
        <v>0</v>
      </c>
      <c r="E51" s="24"/>
      <c r="F51" s="24"/>
      <c r="G51" s="13">
        <f t="shared" si="12"/>
        <v>0</v>
      </c>
      <c r="H51" s="13">
        <f>G51*E7</f>
        <v>0</v>
      </c>
    </row>
    <row r="52" spans="1:8" x14ac:dyDescent="0.3">
      <c r="A52" s="10" t="s">
        <v>48</v>
      </c>
      <c r="B52" s="29"/>
      <c r="C52" s="29"/>
      <c r="D52" s="11">
        <f t="shared" si="13"/>
        <v>0</v>
      </c>
      <c r="E52" s="24"/>
      <c r="F52" s="24"/>
      <c r="G52" s="13">
        <f t="shared" si="12"/>
        <v>0</v>
      </c>
      <c r="H52" s="13">
        <f>G52*E7</f>
        <v>0</v>
      </c>
    </row>
    <row r="54" spans="1:8" x14ac:dyDescent="0.3">
      <c r="A54" s="20" t="s">
        <v>60</v>
      </c>
    </row>
    <row r="55" spans="1:8" ht="28.8" x14ac:dyDescent="0.3">
      <c r="A55" s="31" t="s">
        <v>1</v>
      </c>
      <c r="B55" s="31" t="s">
        <v>28</v>
      </c>
      <c r="C55" s="31" t="s">
        <v>141</v>
      </c>
      <c r="D55" s="31" t="s">
        <v>136</v>
      </c>
      <c r="E55" s="31" t="s">
        <v>80</v>
      </c>
      <c r="F55" s="31" t="s">
        <v>78</v>
      </c>
      <c r="G55" s="31" t="s">
        <v>69</v>
      </c>
      <c r="H55" s="31" t="s">
        <v>70</v>
      </c>
    </row>
    <row r="56" spans="1:8" x14ac:dyDescent="0.3">
      <c r="A56" s="5" t="s">
        <v>62</v>
      </c>
      <c r="B56" s="24"/>
      <c r="C56" s="24"/>
      <c r="D56" s="13">
        <f>C56/1000</f>
        <v>0</v>
      </c>
      <c r="E56" s="24"/>
      <c r="F56" s="24"/>
      <c r="G56" s="13">
        <f>D56*E56*F56</f>
        <v>0</v>
      </c>
      <c r="H56" s="13">
        <f>G56*E7</f>
        <v>0</v>
      </c>
    </row>
    <row r="57" spans="1:8" x14ac:dyDescent="0.3">
      <c r="A57" s="5" t="s">
        <v>63</v>
      </c>
      <c r="B57" s="24"/>
      <c r="C57" s="24"/>
      <c r="D57" s="13">
        <f>C57/1000</f>
        <v>0</v>
      </c>
      <c r="E57" s="24"/>
      <c r="F57" s="17">
        <v>365</v>
      </c>
      <c r="G57" s="13">
        <f>D57*E57*F57</f>
        <v>0</v>
      </c>
      <c r="H57" s="13">
        <f>G57*E7</f>
        <v>0</v>
      </c>
    </row>
    <row r="58" spans="1:8" x14ac:dyDescent="0.3">
      <c r="A58" s="5" t="s">
        <v>64</v>
      </c>
      <c r="B58" s="24"/>
      <c r="C58" s="24"/>
      <c r="D58" s="13">
        <f>C58/1000</f>
        <v>0</v>
      </c>
      <c r="E58" s="24"/>
      <c r="F58" s="17">
        <v>365</v>
      </c>
      <c r="G58" s="13">
        <f>D58*E58*F58</f>
        <v>0</v>
      </c>
      <c r="H58" s="13">
        <f>G58*E7</f>
        <v>0</v>
      </c>
    </row>
    <row r="59" spans="1:8" x14ac:dyDescent="0.3">
      <c r="A59" s="5" t="s">
        <v>94</v>
      </c>
      <c r="B59" s="24"/>
      <c r="C59" s="24"/>
      <c r="D59" s="13">
        <f>C59/1000</f>
        <v>0</v>
      </c>
      <c r="E59" s="17">
        <v>24</v>
      </c>
      <c r="F59" s="17">
        <v>365</v>
      </c>
      <c r="G59" s="13">
        <f>D59*E59*F59</f>
        <v>0</v>
      </c>
      <c r="H59" s="13">
        <f>G59*E7</f>
        <v>0</v>
      </c>
    </row>
    <row r="61" spans="1:8" x14ac:dyDescent="0.3">
      <c r="A61" s="2" t="s">
        <v>59</v>
      </c>
    </row>
    <row r="62" spans="1:8" ht="28.8" x14ac:dyDescent="0.3">
      <c r="A62" s="32" t="s">
        <v>1</v>
      </c>
      <c r="B62" s="32" t="s">
        <v>28</v>
      </c>
      <c r="C62" s="32" t="s">
        <v>141</v>
      </c>
      <c r="D62" s="32" t="s">
        <v>136</v>
      </c>
      <c r="E62" s="32" t="s">
        <v>82</v>
      </c>
      <c r="F62" s="32" t="s">
        <v>78</v>
      </c>
      <c r="G62" s="32" t="s">
        <v>69</v>
      </c>
      <c r="H62" s="32" t="s">
        <v>70</v>
      </c>
    </row>
    <row r="63" spans="1:8" x14ac:dyDescent="0.3">
      <c r="A63" s="7" t="s">
        <v>36</v>
      </c>
      <c r="B63" s="17"/>
      <c r="C63" s="17"/>
      <c r="D63" s="12"/>
      <c r="E63" s="17"/>
      <c r="F63" s="17"/>
      <c r="G63" s="22">
        <f>SUM(G64:G83)</f>
        <v>0</v>
      </c>
      <c r="H63" s="22">
        <f>SUM(H64:H83)</f>
        <v>0</v>
      </c>
    </row>
    <row r="64" spans="1:8" x14ac:dyDescent="0.3">
      <c r="A64" s="5" t="s">
        <v>8</v>
      </c>
      <c r="B64" s="24"/>
      <c r="C64" s="24"/>
      <c r="D64" s="13">
        <f>C64/1000</f>
        <v>0</v>
      </c>
      <c r="E64" s="24"/>
      <c r="F64" s="24"/>
      <c r="G64" s="13">
        <f>D64*E64*F64</f>
        <v>0</v>
      </c>
      <c r="H64" s="13">
        <f>G64*E7</f>
        <v>0</v>
      </c>
    </row>
    <row r="65" spans="1:8" x14ac:dyDescent="0.3">
      <c r="A65" s="5" t="s">
        <v>9</v>
      </c>
      <c r="B65" s="24"/>
      <c r="C65" s="24"/>
      <c r="D65" s="13">
        <f t="shared" ref="D65:D86" si="14">C65/1000</f>
        <v>0</v>
      </c>
      <c r="E65" s="24"/>
      <c r="F65" s="24"/>
      <c r="G65" s="13">
        <f t="shared" ref="G65:G86" si="15">D65*E65*F65</f>
        <v>0</v>
      </c>
      <c r="H65" s="13">
        <f>G65*E7</f>
        <v>0</v>
      </c>
    </row>
    <row r="66" spans="1:8" x14ac:dyDescent="0.3">
      <c r="A66" s="5" t="s">
        <v>10</v>
      </c>
      <c r="B66" s="24"/>
      <c r="C66" s="24"/>
      <c r="D66" s="13">
        <f t="shared" si="14"/>
        <v>0</v>
      </c>
      <c r="E66" s="24"/>
      <c r="F66" s="24"/>
      <c r="G66" s="13">
        <f t="shared" si="15"/>
        <v>0</v>
      </c>
      <c r="H66" s="13">
        <f>G66*E7</f>
        <v>0</v>
      </c>
    </row>
    <row r="67" spans="1:8" x14ac:dyDescent="0.3">
      <c r="A67" s="5" t="s">
        <v>11</v>
      </c>
      <c r="B67" s="24"/>
      <c r="C67" s="24"/>
      <c r="D67" s="13">
        <f t="shared" si="14"/>
        <v>0</v>
      </c>
      <c r="E67" s="24"/>
      <c r="F67" s="24"/>
      <c r="G67" s="13">
        <f t="shared" si="15"/>
        <v>0</v>
      </c>
      <c r="H67" s="13">
        <f>G67*E7</f>
        <v>0</v>
      </c>
    </row>
    <row r="68" spans="1:8" x14ac:dyDescent="0.3">
      <c r="A68" s="5" t="s">
        <v>12</v>
      </c>
      <c r="B68" s="24"/>
      <c r="C68" s="24"/>
      <c r="D68" s="13">
        <f t="shared" si="14"/>
        <v>0</v>
      </c>
      <c r="E68" s="24"/>
      <c r="F68" s="24"/>
      <c r="G68" s="13">
        <f t="shared" si="15"/>
        <v>0</v>
      </c>
      <c r="H68" s="13">
        <f>G68*E7</f>
        <v>0</v>
      </c>
    </row>
    <row r="69" spans="1:8" x14ac:dyDescent="0.3">
      <c r="A69" s="5" t="s">
        <v>13</v>
      </c>
      <c r="B69" s="24"/>
      <c r="C69" s="24"/>
      <c r="D69" s="13">
        <f t="shared" si="14"/>
        <v>0</v>
      </c>
      <c r="E69" s="24"/>
      <c r="F69" s="24"/>
      <c r="G69" s="13">
        <f t="shared" si="15"/>
        <v>0</v>
      </c>
      <c r="H69" s="13">
        <f>G69*E7</f>
        <v>0</v>
      </c>
    </row>
    <row r="70" spans="1:8" x14ac:dyDescent="0.3">
      <c r="A70" s="5" t="s">
        <v>14</v>
      </c>
      <c r="B70" s="24"/>
      <c r="C70" s="24"/>
      <c r="D70" s="13">
        <f t="shared" si="14"/>
        <v>0</v>
      </c>
      <c r="E70" s="24"/>
      <c r="F70" s="24"/>
      <c r="G70" s="13">
        <f t="shared" si="15"/>
        <v>0</v>
      </c>
      <c r="H70" s="13">
        <f>G70*E7</f>
        <v>0</v>
      </c>
    </row>
    <row r="71" spans="1:8" x14ac:dyDescent="0.3">
      <c r="A71" s="5" t="s">
        <v>15</v>
      </c>
      <c r="B71" s="24"/>
      <c r="C71" s="24"/>
      <c r="D71" s="13">
        <f t="shared" si="14"/>
        <v>0</v>
      </c>
      <c r="E71" s="24"/>
      <c r="F71" s="24"/>
      <c r="G71" s="13">
        <f t="shared" si="15"/>
        <v>0</v>
      </c>
      <c r="H71" s="13">
        <f>G71*E7</f>
        <v>0</v>
      </c>
    </row>
    <row r="72" spans="1:8" x14ac:dyDescent="0.3">
      <c r="A72" s="5" t="s">
        <v>16</v>
      </c>
      <c r="B72" s="24"/>
      <c r="C72" s="24"/>
      <c r="D72" s="13">
        <f t="shared" si="14"/>
        <v>0</v>
      </c>
      <c r="E72" s="24"/>
      <c r="F72" s="24"/>
      <c r="G72" s="13">
        <f t="shared" si="15"/>
        <v>0</v>
      </c>
      <c r="H72" s="13">
        <f>G72*E7</f>
        <v>0</v>
      </c>
    </row>
    <row r="73" spans="1:8" x14ac:dyDescent="0.3">
      <c r="A73" s="5" t="s">
        <v>17</v>
      </c>
      <c r="B73" s="24"/>
      <c r="C73" s="24"/>
      <c r="D73" s="13">
        <f t="shared" si="14"/>
        <v>0</v>
      </c>
      <c r="E73" s="24"/>
      <c r="F73" s="24"/>
      <c r="G73" s="13">
        <f t="shared" si="15"/>
        <v>0</v>
      </c>
      <c r="H73" s="13">
        <f>G73*E7</f>
        <v>0</v>
      </c>
    </row>
    <row r="74" spans="1:8" x14ac:dyDescent="0.3">
      <c r="A74" s="5" t="s">
        <v>18</v>
      </c>
      <c r="B74" s="24"/>
      <c r="C74" s="24"/>
      <c r="D74" s="13">
        <f t="shared" si="14"/>
        <v>0</v>
      </c>
      <c r="E74" s="24"/>
      <c r="F74" s="24"/>
      <c r="G74" s="13">
        <f t="shared" si="15"/>
        <v>0</v>
      </c>
      <c r="H74" s="13">
        <f>G74*E7</f>
        <v>0</v>
      </c>
    </row>
    <row r="75" spans="1:8" x14ac:dyDescent="0.3">
      <c r="A75" s="5" t="s">
        <v>19</v>
      </c>
      <c r="B75" s="24"/>
      <c r="C75" s="24"/>
      <c r="D75" s="13">
        <f t="shared" si="14"/>
        <v>0</v>
      </c>
      <c r="E75" s="24"/>
      <c r="F75" s="24"/>
      <c r="G75" s="13">
        <f t="shared" si="15"/>
        <v>0</v>
      </c>
      <c r="H75" s="13">
        <f>G75*E7</f>
        <v>0</v>
      </c>
    </row>
    <row r="76" spans="1:8" x14ac:dyDescent="0.3">
      <c r="A76" s="5" t="s">
        <v>20</v>
      </c>
      <c r="B76" s="24"/>
      <c r="C76" s="24"/>
      <c r="D76" s="13">
        <f t="shared" si="14"/>
        <v>0</v>
      </c>
      <c r="E76" s="24"/>
      <c r="F76" s="24"/>
      <c r="G76" s="13">
        <f t="shared" si="15"/>
        <v>0</v>
      </c>
      <c r="H76" s="13">
        <f>G76*E7</f>
        <v>0</v>
      </c>
    </row>
    <row r="77" spans="1:8" x14ac:dyDescent="0.3">
      <c r="A77" s="5" t="s">
        <v>21</v>
      </c>
      <c r="B77" s="24"/>
      <c r="C77" s="24"/>
      <c r="D77" s="13">
        <f t="shared" si="14"/>
        <v>0</v>
      </c>
      <c r="E77" s="24"/>
      <c r="F77" s="24"/>
      <c r="G77" s="13">
        <f t="shared" si="15"/>
        <v>0</v>
      </c>
      <c r="H77" s="13">
        <f>G77*E7</f>
        <v>0</v>
      </c>
    </row>
    <row r="78" spans="1:8" x14ac:dyDescent="0.3">
      <c r="A78" s="5" t="s">
        <v>22</v>
      </c>
      <c r="B78" s="24"/>
      <c r="C78" s="24"/>
      <c r="D78" s="13">
        <f t="shared" si="14"/>
        <v>0</v>
      </c>
      <c r="E78" s="24"/>
      <c r="F78" s="24"/>
      <c r="G78" s="13">
        <f t="shared" si="15"/>
        <v>0</v>
      </c>
      <c r="H78" s="13">
        <f>G78*E7</f>
        <v>0</v>
      </c>
    </row>
    <row r="79" spans="1:8" x14ac:dyDescent="0.3">
      <c r="A79" s="5" t="s">
        <v>23</v>
      </c>
      <c r="B79" s="24"/>
      <c r="C79" s="24"/>
      <c r="D79" s="13">
        <f t="shared" si="14"/>
        <v>0</v>
      </c>
      <c r="E79" s="24"/>
      <c r="F79" s="24"/>
      <c r="G79" s="13">
        <f t="shared" si="15"/>
        <v>0</v>
      </c>
      <c r="H79" s="13">
        <f>G79*E7</f>
        <v>0</v>
      </c>
    </row>
    <row r="80" spans="1:8" x14ac:dyDescent="0.3">
      <c r="A80" s="5" t="s">
        <v>24</v>
      </c>
      <c r="B80" s="24"/>
      <c r="C80" s="24"/>
      <c r="D80" s="13">
        <f t="shared" si="14"/>
        <v>0</v>
      </c>
      <c r="E80" s="24"/>
      <c r="F80" s="24"/>
      <c r="G80" s="13">
        <f t="shared" si="15"/>
        <v>0</v>
      </c>
      <c r="H80" s="13">
        <f>G80*E7</f>
        <v>0</v>
      </c>
    </row>
    <row r="81" spans="1:8" x14ac:dyDescent="0.3">
      <c r="A81" s="5" t="s">
        <v>25</v>
      </c>
      <c r="B81" s="24"/>
      <c r="C81" s="24"/>
      <c r="D81" s="13">
        <f t="shared" si="14"/>
        <v>0</v>
      </c>
      <c r="E81" s="24"/>
      <c r="F81" s="24"/>
      <c r="G81" s="13">
        <f t="shared" si="15"/>
        <v>0</v>
      </c>
      <c r="H81" s="13">
        <f>G81*E7</f>
        <v>0</v>
      </c>
    </row>
    <row r="82" spans="1:8" x14ac:dyDescent="0.3">
      <c r="A82" s="5" t="s">
        <v>26</v>
      </c>
      <c r="B82" s="24"/>
      <c r="C82" s="24"/>
      <c r="D82" s="13">
        <f t="shared" si="14"/>
        <v>0</v>
      </c>
      <c r="E82" s="24"/>
      <c r="F82" s="24"/>
      <c r="G82" s="13">
        <f t="shared" si="15"/>
        <v>0</v>
      </c>
      <c r="H82" s="13">
        <f>G82*E7</f>
        <v>0</v>
      </c>
    </row>
    <row r="83" spans="1:8" x14ac:dyDescent="0.3">
      <c r="A83" s="5" t="s">
        <v>27</v>
      </c>
      <c r="B83" s="24"/>
      <c r="C83" s="24"/>
      <c r="D83" s="13">
        <f t="shared" si="14"/>
        <v>0</v>
      </c>
      <c r="E83" s="24"/>
      <c r="F83" s="24"/>
      <c r="G83" s="13">
        <f t="shared" si="15"/>
        <v>0</v>
      </c>
      <c r="H83" s="13">
        <f>G83*E7</f>
        <v>0</v>
      </c>
    </row>
    <row r="84" spans="1:8" x14ac:dyDescent="0.3">
      <c r="A84" s="7" t="s">
        <v>37</v>
      </c>
      <c r="B84" s="17"/>
      <c r="C84" s="17"/>
      <c r="D84" s="13">
        <f t="shared" si="14"/>
        <v>0</v>
      </c>
      <c r="E84" s="17"/>
      <c r="F84" s="17"/>
      <c r="G84" s="22">
        <f>SUM(G85:G86)</f>
        <v>0</v>
      </c>
      <c r="H84" s="22">
        <f>G84*E7</f>
        <v>0</v>
      </c>
    </row>
    <row r="85" spans="1:8" x14ac:dyDescent="0.3">
      <c r="A85" s="5" t="s">
        <v>38</v>
      </c>
      <c r="B85" s="24"/>
      <c r="C85" s="24"/>
      <c r="D85" s="13">
        <f t="shared" si="14"/>
        <v>0</v>
      </c>
      <c r="E85" s="24"/>
      <c r="F85" s="24"/>
      <c r="G85" s="13">
        <f t="shared" si="15"/>
        <v>0</v>
      </c>
      <c r="H85" s="13">
        <f>G85*E7</f>
        <v>0</v>
      </c>
    </row>
    <row r="86" spans="1:8" x14ac:dyDescent="0.3">
      <c r="A86" s="5" t="s">
        <v>39</v>
      </c>
      <c r="B86" s="24"/>
      <c r="C86" s="24"/>
      <c r="D86" s="13">
        <f t="shared" si="14"/>
        <v>0</v>
      </c>
      <c r="E86" s="24"/>
      <c r="F86" s="24"/>
      <c r="G86" s="13">
        <f t="shared" si="15"/>
        <v>0</v>
      </c>
      <c r="H86" s="13">
        <f>G86*E7</f>
        <v>0</v>
      </c>
    </row>
    <row r="87" spans="1:8" x14ac:dyDescent="0.3">
      <c r="A87" s="21" t="s">
        <v>40</v>
      </c>
      <c r="B87" s="17"/>
      <c r="C87" s="17"/>
      <c r="D87" s="13"/>
      <c r="E87" s="17"/>
      <c r="F87" s="17"/>
      <c r="G87" s="22">
        <f>SUM(G88:G92)</f>
        <v>0</v>
      </c>
      <c r="H87" s="22">
        <f>SUM(H88:H92)</f>
        <v>0</v>
      </c>
    </row>
    <row r="88" spans="1:8" x14ac:dyDescent="0.3">
      <c r="A88" s="5" t="s">
        <v>35</v>
      </c>
      <c r="B88" s="24"/>
      <c r="C88" s="24"/>
      <c r="D88" s="13">
        <f t="shared" ref="D88" si="16">C88/1000</f>
        <v>0</v>
      </c>
      <c r="E88" s="24"/>
      <c r="F88" s="24"/>
      <c r="G88" s="13">
        <f t="shared" ref="G88" si="17">D88*E88*F88</f>
        <v>0</v>
      </c>
      <c r="H88" s="13">
        <f>G88*E7</f>
        <v>0</v>
      </c>
    </row>
    <row r="89" spans="1:8" x14ac:dyDescent="0.3">
      <c r="A89" s="5" t="s">
        <v>73</v>
      </c>
      <c r="B89" s="24"/>
      <c r="C89" s="24"/>
      <c r="D89" s="13">
        <f t="shared" ref="D89:D91" si="18">C89/1000</f>
        <v>0</v>
      </c>
      <c r="E89" s="24"/>
      <c r="F89" s="24"/>
      <c r="G89" s="13">
        <f t="shared" ref="G89:G91" si="19">D89*E89*F89</f>
        <v>0</v>
      </c>
      <c r="H89" s="13">
        <f>G89*E7</f>
        <v>0</v>
      </c>
    </row>
    <row r="90" spans="1:8" x14ac:dyDescent="0.3">
      <c r="A90" s="5" t="s">
        <v>126</v>
      </c>
      <c r="B90" s="24"/>
      <c r="C90" s="24"/>
      <c r="D90" s="13">
        <f t="shared" si="18"/>
        <v>0</v>
      </c>
      <c r="E90" s="24"/>
      <c r="F90" s="24"/>
      <c r="G90" s="13">
        <f t="shared" si="19"/>
        <v>0</v>
      </c>
      <c r="H90" s="13">
        <f>G90*E7</f>
        <v>0</v>
      </c>
    </row>
    <row r="91" spans="1:8" x14ac:dyDescent="0.3">
      <c r="A91" s="5" t="s">
        <v>74</v>
      </c>
      <c r="B91" s="24"/>
      <c r="C91" s="24"/>
      <c r="D91" s="13">
        <f t="shared" si="18"/>
        <v>0</v>
      </c>
      <c r="E91" s="24"/>
      <c r="F91" s="24"/>
      <c r="G91" s="13">
        <f t="shared" si="19"/>
        <v>0</v>
      </c>
      <c r="H91" s="13">
        <f>G91*E7</f>
        <v>0</v>
      </c>
    </row>
    <row r="92" spans="1:8" x14ac:dyDescent="0.3">
      <c r="A92" s="5" t="s">
        <v>75</v>
      </c>
      <c r="B92" s="24"/>
      <c r="C92" s="24"/>
      <c r="D92" s="13">
        <f t="shared" ref="D92" si="20">C92/1000</f>
        <v>0</v>
      </c>
      <c r="E92" s="24"/>
      <c r="F92" s="24"/>
      <c r="G92" s="13">
        <f t="shared" ref="G92" si="21">D92*E92*F92</f>
        <v>0</v>
      </c>
      <c r="H92" s="13">
        <f>G92*E7</f>
        <v>0</v>
      </c>
    </row>
  </sheetData>
  <sheetProtection algorithmName="SHA-512" hashValue="MrwsdGELsCdtlumsQq8JpszmxjsVvleT95FTXi4Npz2drrbo8ghcZWueTXPSKhIQPl8yhHPj1EdETgWkzu7Z8A==" saltValue="Pwcbal4YVgclMt1VU+PQCg==" spinCount="100000" sheet="1" selectLockedCells="1"/>
  <mergeCells count="1">
    <mergeCell ref="D6:E6"/>
  </mergeCells>
  <pageMargins left="0.7" right="0.7" top="1.0833333333333333" bottom="0.40625" header="0.3" footer="0.3"/>
  <pageSetup paperSize="9" orientation="landscape" r:id="rId1"/>
  <headerFooter>
    <oddHeader>&amp;L&amp;"-,Fett"&amp;16Messung und Berechnung des Stromverbrauchs&amp;R&amp;G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EC36E-3E1D-4E30-862A-DA998A5E7CD6}">
  <dimension ref="A1:C8"/>
  <sheetViews>
    <sheetView view="pageLayout" zoomScaleNormal="100" workbookViewId="0">
      <selection activeCell="I28" sqref="A1:XFD1048576"/>
    </sheetView>
  </sheetViews>
  <sheetFormatPr baseColWidth="10" defaultRowHeight="14.4" x14ac:dyDescent="0.3"/>
  <cols>
    <col min="1" max="1" width="34.109375" customWidth="1"/>
  </cols>
  <sheetData>
    <row r="1" spans="1:3" x14ac:dyDescent="0.3">
      <c r="A1" t="s">
        <v>89</v>
      </c>
      <c r="B1" s="39">
        <f>SUM('Umfangreiche Messung'!G11,'Umfangreiche Messung'!G37)</f>
        <v>0</v>
      </c>
      <c r="C1" s="40" t="e">
        <f>B1/B8</f>
        <v>#DIV/0!</v>
      </c>
    </row>
    <row r="2" spans="1:3" x14ac:dyDescent="0.3">
      <c r="A2" t="s">
        <v>95</v>
      </c>
      <c r="B2" s="39">
        <f>SUM('Umfangreiche Messung'!G34:G35)</f>
        <v>0</v>
      </c>
      <c r="C2" s="40" t="e">
        <f>B2/B8</f>
        <v>#DIV/0!</v>
      </c>
    </row>
    <row r="3" spans="1:3" x14ac:dyDescent="0.3">
      <c r="A3" t="s">
        <v>91</v>
      </c>
      <c r="B3" s="39">
        <f>SUM('Umfangreiche Messung'!G45,'Umfangreiche Messung'!G49)</f>
        <v>0</v>
      </c>
      <c r="C3" s="40" t="e">
        <f>B3/B8</f>
        <v>#DIV/0!</v>
      </c>
    </row>
    <row r="4" spans="1:3" x14ac:dyDescent="0.3">
      <c r="A4" t="s">
        <v>37</v>
      </c>
      <c r="B4" s="39">
        <f>SUM('Umfangreiche Messung'!G84,'Umfangreiche Messung'!G41)</f>
        <v>0</v>
      </c>
      <c r="C4" s="40" t="e">
        <f>B4/B8</f>
        <v>#DIV/0!</v>
      </c>
    </row>
    <row r="5" spans="1:3" x14ac:dyDescent="0.3">
      <c r="A5" t="s">
        <v>84</v>
      </c>
      <c r="B5" s="39">
        <f>SUM('Umfangreiche Messung'!G26)</f>
        <v>0</v>
      </c>
      <c r="C5" s="40" t="e">
        <f>B5/B8</f>
        <v>#DIV/0!</v>
      </c>
    </row>
    <row r="6" spans="1:3" x14ac:dyDescent="0.3">
      <c r="A6" t="s">
        <v>90</v>
      </c>
      <c r="B6" s="39">
        <f>SUM('Umfangreiche Messung'!G36,'Umfangreiche Messung'!G56,'Umfangreiche Messung'!G57,'Umfangreiche Messung'!G58,'Umfangreiche Messung'!G59,'Umfangreiche Messung'!G88,'Umfangreiche Messung'!G89,'Umfangreiche Messung'!G90,'Umfangreiche Messung'!G91,'Umfangreiche Messung'!G92)</f>
        <v>0</v>
      </c>
      <c r="C6" s="40" t="e">
        <f>B6/B8</f>
        <v>#DIV/0!</v>
      </c>
    </row>
    <row r="7" spans="1:3" x14ac:dyDescent="0.3">
      <c r="A7" t="s">
        <v>36</v>
      </c>
      <c r="B7" s="39">
        <f>SUM('Umfangreiche Messung'!G63)</f>
        <v>0</v>
      </c>
      <c r="C7" s="40" t="e">
        <f>B7/B8</f>
        <v>#DIV/0!</v>
      </c>
    </row>
    <row r="8" spans="1:3" x14ac:dyDescent="0.3">
      <c r="A8" t="s">
        <v>96</v>
      </c>
      <c r="B8" s="39">
        <f>SUM(B1:B7)</f>
        <v>0</v>
      </c>
      <c r="C8" s="40" t="e">
        <f>SUM(C1:C7)</f>
        <v>#DIV/0!</v>
      </c>
    </row>
  </sheetData>
  <sheetProtection algorithmName="SHA-512" hashValue="QCvi1bM7wmJpDOPFUB9xkXJ6XLoVix4Q/0QAeHd4PoOUdmQWtRzqGyGkSM9qhMEQfPK2HO7htbLYuiNgHFwe+A==" saltValue="UnKNvoE6kkqZ1xGaOsadAw==" spinCount="100000" sheet="1" selectLockedCells="1" selectUnlockedCells="1"/>
  <pageMargins left="0.7" right="0.7" top="1.0520833333333333" bottom="0.78740157499999996" header="0.3" footer="0.3"/>
  <pageSetup paperSize="9" orientation="landscape" r:id="rId1"/>
  <headerFooter>
    <oddHeader>&amp;L&amp;"-,Fett"&amp;16Übersicht Stromverbrauch&amp;R&amp;G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A892-2545-46DB-A3C1-92DD4F87227D}">
  <dimension ref="A1:H33"/>
  <sheetViews>
    <sheetView view="pageLayout" zoomScaleNormal="100" workbookViewId="0">
      <selection activeCell="D2" sqref="D2:D12"/>
    </sheetView>
  </sheetViews>
  <sheetFormatPr baseColWidth="10" defaultColWidth="11.44140625" defaultRowHeight="14.4" x14ac:dyDescent="0.3"/>
  <cols>
    <col min="1" max="1" width="26" customWidth="1"/>
    <col min="2" max="8" width="15" customWidth="1"/>
  </cols>
  <sheetData>
    <row r="1" spans="1:8" ht="54" customHeight="1" x14ac:dyDescent="0.3">
      <c r="A1" s="41" t="s">
        <v>1</v>
      </c>
      <c r="B1" s="41" t="s">
        <v>113</v>
      </c>
      <c r="C1" s="41" t="s">
        <v>117</v>
      </c>
      <c r="D1" s="41" t="s">
        <v>107</v>
      </c>
      <c r="E1" s="41" t="s">
        <v>112</v>
      </c>
      <c r="F1" s="41" t="s">
        <v>106</v>
      </c>
      <c r="G1" s="41" t="s">
        <v>127</v>
      </c>
      <c r="H1" s="41" t="s">
        <v>128</v>
      </c>
    </row>
    <row r="2" spans="1:8" ht="36.75" customHeight="1" x14ac:dyDescent="0.3">
      <c r="A2" s="42" t="s">
        <v>97</v>
      </c>
      <c r="B2" s="43">
        <f>'Umfangreiche Messung'!G56</f>
        <v>0</v>
      </c>
      <c r="C2" s="43">
        <f>'Umfangreiche Messung'!H56</f>
        <v>0</v>
      </c>
      <c r="D2" s="44"/>
      <c r="E2" s="43">
        <f>D2*'Umfangreiche Messung'!E7</f>
        <v>0</v>
      </c>
      <c r="F2" s="43">
        <f>C2-E2</f>
        <v>0</v>
      </c>
      <c r="G2" s="44"/>
      <c r="H2" s="43" t="e">
        <f>G2/F2</f>
        <v>#DIV/0!</v>
      </c>
    </row>
    <row r="3" spans="1:8" ht="36.75" customHeight="1" x14ac:dyDescent="0.3">
      <c r="A3" s="42" t="s">
        <v>98</v>
      </c>
      <c r="B3" s="43">
        <f>'Umfangreiche Messung'!G85</f>
        <v>0</v>
      </c>
      <c r="C3" s="43">
        <f>'Umfangreiche Messung'!H85</f>
        <v>0</v>
      </c>
      <c r="D3" s="44"/>
      <c r="E3" s="43">
        <f>D3*'Umfangreiche Messung'!E7</f>
        <v>0</v>
      </c>
      <c r="F3" s="43">
        <f t="shared" ref="F3:F11" si="0">C3-E3</f>
        <v>0</v>
      </c>
      <c r="G3" s="44"/>
      <c r="H3" s="43" t="e">
        <f t="shared" ref="H3:H12" si="1">G3/F3</f>
        <v>#DIV/0!</v>
      </c>
    </row>
    <row r="4" spans="1:8" ht="36.75" customHeight="1" x14ac:dyDescent="0.3">
      <c r="A4" s="42" t="s">
        <v>99</v>
      </c>
      <c r="B4" s="43">
        <f>'Umfangreiche Messung'!G35</f>
        <v>0</v>
      </c>
      <c r="C4" s="43">
        <f>'Umfangreiche Messung'!H35</f>
        <v>0</v>
      </c>
      <c r="D4" s="44"/>
      <c r="E4" s="43">
        <f>D4*'Umfangreiche Messung'!E7</f>
        <v>0</v>
      </c>
      <c r="F4" s="43">
        <f t="shared" si="0"/>
        <v>0</v>
      </c>
      <c r="G4" s="44"/>
      <c r="H4" s="43" t="e">
        <f t="shared" si="1"/>
        <v>#DIV/0!</v>
      </c>
    </row>
    <row r="5" spans="1:8" ht="36.75" customHeight="1" x14ac:dyDescent="0.3">
      <c r="A5" s="42" t="s">
        <v>100</v>
      </c>
      <c r="B5" s="43">
        <f>'Umfangreiche Messung'!G34</f>
        <v>0</v>
      </c>
      <c r="C5" s="43">
        <f>'Umfangreiche Messung'!H34</f>
        <v>0</v>
      </c>
      <c r="D5" s="44"/>
      <c r="E5" s="43">
        <f>D5*'Umfangreiche Messung'!E7</f>
        <v>0</v>
      </c>
      <c r="F5" s="43">
        <f t="shared" si="0"/>
        <v>0</v>
      </c>
      <c r="G5" s="44"/>
      <c r="H5" s="43" t="e">
        <f t="shared" si="1"/>
        <v>#DIV/0!</v>
      </c>
    </row>
    <row r="6" spans="1:8" ht="36.75" customHeight="1" x14ac:dyDescent="0.3">
      <c r="A6" s="42" t="s">
        <v>101</v>
      </c>
      <c r="B6" s="43">
        <f>'Umfangreiche Messung'!G63</f>
        <v>0</v>
      </c>
      <c r="C6" s="43">
        <f>'Umfangreiche Messung'!H63</f>
        <v>0</v>
      </c>
      <c r="D6" s="44"/>
      <c r="E6" s="43">
        <f>D6*'Umfangreiche Messung'!E7</f>
        <v>0</v>
      </c>
      <c r="F6" s="43">
        <f t="shared" si="0"/>
        <v>0</v>
      </c>
      <c r="G6" s="44"/>
      <c r="H6" s="43" t="e">
        <f t="shared" si="1"/>
        <v>#DIV/0!</v>
      </c>
    </row>
    <row r="7" spans="1:8" ht="36.75" customHeight="1" x14ac:dyDescent="0.3">
      <c r="A7" s="42" t="s">
        <v>102</v>
      </c>
      <c r="B7" s="43">
        <f>'Umfangreiche Messung'!G49</f>
        <v>0</v>
      </c>
      <c r="C7" s="43">
        <f>'Umfangreiche Messung'!H49</f>
        <v>0</v>
      </c>
      <c r="D7" s="44"/>
      <c r="E7" s="43">
        <f>D7*'Umfangreiche Messung'!E7</f>
        <v>0</v>
      </c>
      <c r="F7" s="43">
        <f t="shared" si="0"/>
        <v>0</v>
      </c>
      <c r="G7" s="44"/>
      <c r="H7" s="43" t="e">
        <f t="shared" si="1"/>
        <v>#DIV/0!</v>
      </c>
    </row>
    <row r="8" spans="1:8" ht="36.75" customHeight="1" x14ac:dyDescent="0.3">
      <c r="A8" s="42" t="s">
        <v>103</v>
      </c>
      <c r="B8" s="43">
        <f>'Umfangreiche Messung'!G41</f>
        <v>0</v>
      </c>
      <c r="C8" s="43">
        <f>'Umfangreiche Messung'!H41</f>
        <v>0</v>
      </c>
      <c r="D8" s="44"/>
      <c r="E8" s="43">
        <f>D8*'Umfangreiche Messung'!E7</f>
        <v>0</v>
      </c>
      <c r="F8" s="43">
        <f t="shared" si="0"/>
        <v>0</v>
      </c>
      <c r="G8" s="44"/>
      <c r="H8" s="43" t="e">
        <f t="shared" si="1"/>
        <v>#DIV/0!</v>
      </c>
    </row>
    <row r="9" spans="1:8" ht="36.75" customHeight="1" x14ac:dyDescent="0.3">
      <c r="A9" s="42" t="s">
        <v>104</v>
      </c>
      <c r="B9" s="43">
        <f>'Umfangreiche Messung'!G45</f>
        <v>0</v>
      </c>
      <c r="C9" s="43">
        <f>'Umfangreiche Messung'!H45</f>
        <v>0</v>
      </c>
      <c r="D9" s="44"/>
      <c r="E9" s="43">
        <f>D9*'Umfangreiche Messung'!E7</f>
        <v>0</v>
      </c>
      <c r="F9" s="43">
        <f t="shared" si="0"/>
        <v>0</v>
      </c>
      <c r="G9" s="44"/>
      <c r="H9" s="43" t="e">
        <f t="shared" si="1"/>
        <v>#DIV/0!</v>
      </c>
    </row>
    <row r="10" spans="1:8" ht="36.75" customHeight="1" x14ac:dyDescent="0.3">
      <c r="A10" s="42" t="s">
        <v>105</v>
      </c>
      <c r="B10" s="43">
        <f>'Umfangreiche Messung'!G18</f>
        <v>0</v>
      </c>
      <c r="C10" s="43">
        <f>'Umfangreiche Messung'!H18</f>
        <v>0</v>
      </c>
      <c r="D10" s="44"/>
      <c r="E10" s="43">
        <f>D10*'Umfangreiche Messung'!E7</f>
        <v>0</v>
      </c>
      <c r="F10" s="43">
        <f t="shared" si="0"/>
        <v>0</v>
      </c>
      <c r="G10" s="44"/>
      <c r="H10" s="43" t="e">
        <f t="shared" si="1"/>
        <v>#DIV/0!</v>
      </c>
    </row>
    <row r="11" spans="1:8" ht="36.75" customHeight="1" x14ac:dyDescent="0.3">
      <c r="A11" s="42" t="s">
        <v>108</v>
      </c>
      <c r="B11" s="43">
        <f>'Umfangreiche Messung'!G37</f>
        <v>0</v>
      </c>
      <c r="C11" s="43">
        <f>'Umfangreiche Messung'!H37</f>
        <v>0</v>
      </c>
      <c r="D11" s="44"/>
      <c r="E11" s="43">
        <f>D11*'Umfangreiche Messung'!E7</f>
        <v>0</v>
      </c>
      <c r="F11" s="43">
        <f t="shared" si="0"/>
        <v>0</v>
      </c>
      <c r="G11" s="44"/>
      <c r="H11" s="43" t="e">
        <f t="shared" si="1"/>
        <v>#DIV/0!</v>
      </c>
    </row>
    <row r="12" spans="1:8" ht="36.75" customHeight="1" x14ac:dyDescent="0.3">
      <c r="A12" s="42" t="s">
        <v>109</v>
      </c>
      <c r="B12" s="43">
        <f>'Umfangreiche Messung'!G24</f>
        <v>0</v>
      </c>
      <c r="C12" s="43">
        <f>'Umfangreiche Messung'!H24</f>
        <v>0</v>
      </c>
      <c r="D12" s="44"/>
      <c r="E12" s="43">
        <f>D12*'Umfangreiche Messung'!E7</f>
        <v>0</v>
      </c>
      <c r="F12" s="43">
        <f t="shared" ref="F12" si="2">C12-E12</f>
        <v>0</v>
      </c>
      <c r="G12" s="44"/>
      <c r="H12" s="43" t="e">
        <f t="shared" si="1"/>
        <v>#DIV/0!</v>
      </c>
    </row>
    <row r="13" spans="1:8" x14ac:dyDescent="0.3">
      <c r="A13" s="1"/>
    </row>
    <row r="14" spans="1:8" x14ac:dyDescent="0.3">
      <c r="A14" s="1"/>
    </row>
    <row r="15" spans="1:8" x14ac:dyDescent="0.3">
      <c r="A15" s="1"/>
    </row>
    <row r="16" spans="1:8" x14ac:dyDescent="0.3">
      <c r="A16" s="1"/>
    </row>
    <row r="17" spans="1:1" x14ac:dyDescent="0.3">
      <c r="A17" s="1"/>
    </row>
    <row r="18" spans="1:1" x14ac:dyDescent="0.3">
      <c r="A18" s="1"/>
    </row>
    <row r="19" spans="1:1" x14ac:dyDescent="0.3">
      <c r="A19" s="1"/>
    </row>
    <row r="20" spans="1:1" x14ac:dyDescent="0.3">
      <c r="A20" s="1"/>
    </row>
    <row r="21" spans="1:1" x14ac:dyDescent="0.3">
      <c r="A21" s="1"/>
    </row>
    <row r="22" spans="1:1" x14ac:dyDescent="0.3">
      <c r="A22" s="1"/>
    </row>
    <row r="23" spans="1:1" x14ac:dyDescent="0.3">
      <c r="A23" s="1"/>
    </row>
    <row r="24" spans="1:1" x14ac:dyDescent="0.3">
      <c r="A24" s="1"/>
    </row>
    <row r="25" spans="1:1" x14ac:dyDescent="0.3">
      <c r="A25" s="1"/>
    </row>
    <row r="26" spans="1:1" x14ac:dyDescent="0.3">
      <c r="A26" s="1"/>
    </row>
    <row r="27" spans="1:1" x14ac:dyDescent="0.3">
      <c r="A27" s="1"/>
    </row>
    <row r="28" spans="1:1" x14ac:dyDescent="0.3">
      <c r="A28" s="1"/>
    </row>
    <row r="29" spans="1:1" x14ac:dyDescent="0.3">
      <c r="A29" s="1"/>
    </row>
    <row r="30" spans="1:1" x14ac:dyDescent="0.3">
      <c r="A30" s="1"/>
    </row>
    <row r="31" spans="1:1" x14ac:dyDescent="0.3">
      <c r="A31" s="1"/>
    </row>
    <row r="32" spans="1:1" x14ac:dyDescent="0.3">
      <c r="A32" s="1"/>
    </row>
    <row r="33" spans="1:1" x14ac:dyDescent="0.3">
      <c r="A33" s="1"/>
    </row>
  </sheetData>
  <sheetProtection algorithmName="SHA-512" hashValue="TL9HcC/O0F/byJEiP9O3lRK1Ue13gVIv7JGKaVE/bITepiVfu7NlN7gofSa7FMtSDWRjl1N2YYbKMI5wizzmxA==" saltValue="ApH8G1azY9J7AI/oo8oEmQ==" spinCount="100000" sheet="1" selectLockedCells="1"/>
  <pageMargins left="0.7" right="0.7" top="1.1041666666666667" bottom="0.78740157499999996" header="0.3" footer="0.3"/>
  <pageSetup paperSize="9" orientation="landscape" r:id="rId1"/>
  <headerFooter>
    <oddHeader>&amp;L&amp;"-,Fett"&amp;16Die größten Stromverbraucher&amp;R&amp;G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CEBE-4E4B-4246-853C-779FF8DEBBFA}">
  <dimension ref="A1:A26"/>
  <sheetViews>
    <sheetView showGridLines="0" view="pageLayout" zoomScaleNormal="100" workbookViewId="0">
      <selection activeCell="A14" sqref="A14"/>
    </sheetView>
  </sheetViews>
  <sheetFormatPr baseColWidth="10" defaultRowHeight="14.4" x14ac:dyDescent="0.3"/>
  <cols>
    <col min="1" max="1" width="87.5546875" customWidth="1"/>
  </cols>
  <sheetData>
    <row r="1" spans="1:1" ht="57.6" x14ac:dyDescent="0.3">
      <c r="A1" s="47" t="s">
        <v>130</v>
      </c>
    </row>
    <row r="2" spans="1:1" ht="28.8" x14ac:dyDescent="0.3">
      <c r="A2" s="47" t="s">
        <v>131</v>
      </c>
    </row>
    <row r="3" spans="1:1" ht="28.8" x14ac:dyDescent="0.3">
      <c r="A3" s="47" t="s">
        <v>132</v>
      </c>
    </row>
    <row r="4" spans="1:1" ht="28.8" x14ac:dyDescent="0.3">
      <c r="A4" s="47" t="s">
        <v>133</v>
      </c>
    </row>
    <row r="5" spans="1:1" x14ac:dyDescent="0.3">
      <c r="A5" s="1"/>
    </row>
    <row r="6" spans="1:1" x14ac:dyDescent="0.3">
      <c r="A6" s="1"/>
    </row>
    <row r="7" spans="1:1" x14ac:dyDescent="0.3">
      <c r="A7" s="1"/>
    </row>
    <row r="8" spans="1:1" x14ac:dyDescent="0.3">
      <c r="A8" s="1"/>
    </row>
    <row r="9" spans="1:1" x14ac:dyDescent="0.3">
      <c r="A9" s="1"/>
    </row>
    <row r="10" spans="1:1" x14ac:dyDescent="0.3">
      <c r="A10" s="1"/>
    </row>
    <row r="11" spans="1:1" x14ac:dyDescent="0.3">
      <c r="A11" s="1"/>
    </row>
    <row r="12" spans="1:1" x14ac:dyDescent="0.3">
      <c r="A12" s="1"/>
    </row>
    <row r="13" spans="1:1" x14ac:dyDescent="0.3">
      <c r="A13" s="1"/>
    </row>
    <row r="14" spans="1:1" x14ac:dyDescent="0.3">
      <c r="A14" s="1"/>
    </row>
    <row r="15" spans="1:1" x14ac:dyDescent="0.3">
      <c r="A15" s="1"/>
    </row>
    <row r="16" spans="1:1" x14ac:dyDescent="0.3">
      <c r="A16" s="1"/>
    </row>
    <row r="17" spans="1:1" x14ac:dyDescent="0.3">
      <c r="A17" s="1"/>
    </row>
    <row r="18" spans="1:1" x14ac:dyDescent="0.3">
      <c r="A18" s="1"/>
    </row>
    <row r="19" spans="1:1" x14ac:dyDescent="0.3">
      <c r="A19" s="1"/>
    </row>
    <row r="20" spans="1:1" x14ac:dyDescent="0.3">
      <c r="A20" s="1"/>
    </row>
    <row r="21" spans="1:1" x14ac:dyDescent="0.3">
      <c r="A21" s="1"/>
    </row>
    <row r="22" spans="1:1" x14ac:dyDescent="0.3">
      <c r="A22" s="1"/>
    </row>
    <row r="23" spans="1:1" x14ac:dyDescent="0.3">
      <c r="A23" s="1"/>
    </row>
    <row r="24" spans="1:1" x14ac:dyDescent="0.3">
      <c r="A24" s="1"/>
    </row>
    <row r="25" spans="1:1" x14ac:dyDescent="0.3">
      <c r="A25" s="1"/>
    </row>
    <row r="26" spans="1:1" x14ac:dyDescent="0.3">
      <c r="A26" s="1"/>
    </row>
  </sheetData>
  <sheetProtection algorithmName="SHA-512" hashValue="nciBXwrZnmMQvjgLgH/0hXL2DICttruyTzp9uHk2I6F9p+s9Nzoy1gmyF16Jq3DPhaBDL9DfcyNRRtapHt0Pew==" saltValue="AXdEV+oaOLIF0ODOgWTm1Q==" spinCount="100000" sheet="1" objects="1" scenarios="1" selectLockedCells="1" selectUnlockedCells="1"/>
  <pageMargins left="0.7" right="0.7" top="0.95833333333333337" bottom="0.78740157499999996" header="0.3" footer="0.3"/>
  <pageSetup paperSize="9" orientation="portrait" r:id="rId1"/>
  <headerFooter>
    <oddHeader>&amp;L&amp;"-,Fett"&amp;16Quellenangaben:&amp;R&amp;G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Deckblatt</vt:lpstr>
      <vt:lpstr>Umfangreiche Messung</vt:lpstr>
      <vt:lpstr>Übersicht</vt:lpstr>
      <vt:lpstr>Die größten Verbraucher</vt:lpstr>
      <vt:lpstr>Quellenangaben</vt:lpstr>
    </vt:vector>
  </TitlesOfParts>
  <Company>Stadtverwaltung Konstanz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 Andreas</dc:creator>
  <cp:lastModifiedBy>Braun, Andreas</cp:lastModifiedBy>
  <dcterms:created xsi:type="dcterms:W3CDTF">2023-05-31T09:22:54Z</dcterms:created>
  <dcterms:modified xsi:type="dcterms:W3CDTF">2023-10-18T08:16:05Z</dcterms:modified>
</cp:coreProperties>
</file>